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wDL\"/>
    </mc:Choice>
  </mc:AlternateContent>
  <bookViews>
    <workbookView xWindow="0" yWindow="0" windowWidth="28800" windowHeight="12300"/>
  </bookViews>
  <sheets>
    <sheet name="Reading" sheetId="2" r:id="rId1"/>
    <sheet name="Writing" sheetId="3" r:id="rId2"/>
    <sheet name="Workout" sheetId="1" r:id="rId3"/>
  </sheets>
  <definedNames>
    <definedName name="_01Book" localSheetId="0">Reading!$C$2:$C$32</definedName>
    <definedName name="_01Web" localSheetId="0">Reading!$D$2:$D$32</definedName>
    <definedName name="_02Book" localSheetId="0">Reading!$C$33:$C$63</definedName>
    <definedName name="_02Web" localSheetId="0">Reading!$D$33:$D$63</definedName>
    <definedName name="_03Book" localSheetId="0">Reading!$C$64:$C$94</definedName>
    <definedName name="_03Web" localSheetId="0">Reading!$D$64:$D$94</definedName>
    <definedName name="_04Book" localSheetId="0">Reading!$C$95:$C$125</definedName>
    <definedName name="_04Web" localSheetId="0">Reading!$D$95:$D$125</definedName>
    <definedName name="_05Book" localSheetId="0">Reading!$C$126:$C$156</definedName>
    <definedName name="_05Web" localSheetId="0">Reading!$D$126:$D$156</definedName>
    <definedName name="_06Book" localSheetId="0">Reading!$C$157:$C$187</definedName>
    <definedName name="_06Web" localSheetId="0">Reading!$D$157:$D$187</definedName>
    <definedName name="_07Book" localSheetId="0">Reading!$C$188:$C$217</definedName>
    <definedName name="_07Web" localSheetId="0">Reading!$D$188:$D$217</definedName>
    <definedName name="_08Book" localSheetId="0">Reading!$C$218:$C$247</definedName>
    <definedName name="_08Web" localSheetId="0">Reading!$D$218:$D$247</definedName>
    <definedName name="_09Book" localSheetId="0">Reading!$C$248:$C$277</definedName>
    <definedName name="_09Web" localSheetId="0">Reading!$D$248:$D$277</definedName>
    <definedName name="_10Book" localSheetId="0">Reading!$C$278:$C$307</definedName>
    <definedName name="_10Web" localSheetId="0">Reading!$D$278:$D$307</definedName>
    <definedName name="_11Book" localSheetId="0">Reading!$C$308:$C$337</definedName>
    <definedName name="_11Web" localSheetId="0">Reading!$D$308:$D$337</definedName>
    <definedName name="_12Book" localSheetId="0">Reading!$C$338:$C$366</definedName>
    <definedName name="_12Web" localSheetId="0">Reading!$D$338:$D$366</definedName>
    <definedName name="W01Pers">Writing!$C$2:$C$32</definedName>
    <definedName name="W01Pub">Writing!$D$2:$D$32</definedName>
    <definedName name="W02Pers">Writing!$C$33:$C$63</definedName>
    <definedName name="W02Pub">Writing!$D$33:$D$63</definedName>
    <definedName name="W03Pers">Writing!$C$64:$C$94</definedName>
    <definedName name="W03Pub">Writing!$D$64:$D$94</definedName>
    <definedName name="W04Pers">Writing!$C$95:$C$125</definedName>
    <definedName name="W04Pub">Writing!$D$95:$D$125</definedName>
    <definedName name="W05Pers">Writing!$C$126:$C$156</definedName>
    <definedName name="W05Pub">Writing!$D$126:$D$156</definedName>
    <definedName name="W06Pers">Writing!$C$157:$C$187</definedName>
    <definedName name="W06Pub">Writing!$D$157:$D$187</definedName>
    <definedName name="W07Pers">Writing!$C$188:$C$217</definedName>
    <definedName name="W07Pub">Writing!$D$188:$D$217</definedName>
    <definedName name="W08Pers">Writing!$C$218:$C$247</definedName>
    <definedName name="W08Pub">Writing!$D$218:$D$247</definedName>
    <definedName name="W09Pers">Writing!$C$248:$C$277</definedName>
    <definedName name="W09Pub">Writing!$D$248:$D$277</definedName>
    <definedName name="W10Pers">Writing!$C$278:$C$307</definedName>
    <definedName name="W10Pub">Writing!$D$278:$D$307</definedName>
    <definedName name="W11Pers">Writing!$C$308:$C$337</definedName>
    <definedName name="W11Pub">Writing!$D$308:$D$337</definedName>
    <definedName name="W12Pers">Writing!$C$338:$C$366</definedName>
    <definedName name="W12Pub">Writing!$D$338:$D$366</definedName>
    <definedName name="Workout01">Workout!$C$2:$C$32</definedName>
    <definedName name="Workout02">Workout!$C$33:$C$63</definedName>
    <definedName name="Workout03">Workout!$C$64:$C$94</definedName>
    <definedName name="Workout04">Workout!$C$95:$C$125</definedName>
    <definedName name="Workout05">Workout!$C$126:$C$156</definedName>
    <definedName name="Workout06">Workout!$C$157:$C$187</definedName>
    <definedName name="Workout07">Workout!$C$188:$C$217</definedName>
    <definedName name="Workout08">Workout!$C$218:$C$247</definedName>
    <definedName name="Workout09">Workout!$C$248:$C$277</definedName>
    <definedName name="Workout10">Workout!$C$278:$C$307</definedName>
    <definedName name="Workout11">Workout!$C$308:$C$337</definedName>
    <definedName name="Workout12">Workout!$C$338:$C$366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1" l="1"/>
  <c r="S6" i="1"/>
  <c r="S5" i="1"/>
  <c r="S4" i="1"/>
  <c r="S3" i="1"/>
  <c r="S2" i="1"/>
  <c r="R7" i="1"/>
  <c r="R6" i="1"/>
  <c r="R5" i="1"/>
  <c r="R4" i="1"/>
  <c r="R3" i="1"/>
  <c r="R2" i="1"/>
  <c r="Q7" i="1"/>
  <c r="Q6" i="1"/>
  <c r="Q5" i="1"/>
  <c r="Q4" i="1"/>
  <c r="Q3" i="1"/>
  <c r="Q2" i="1"/>
  <c r="P7" i="1"/>
  <c r="P6" i="1"/>
  <c r="P5" i="1"/>
  <c r="P4" i="1"/>
  <c r="P3" i="1"/>
  <c r="P2" i="1"/>
  <c r="O7" i="1"/>
  <c r="O6" i="1"/>
  <c r="O5" i="1"/>
  <c r="O4" i="1"/>
  <c r="O3" i="1"/>
  <c r="O2" i="1"/>
  <c r="N7" i="1"/>
  <c r="N6" i="1"/>
  <c r="N5" i="1"/>
  <c r="N4" i="1"/>
  <c r="N3" i="1"/>
  <c r="N2" i="1"/>
  <c r="M7" i="1"/>
  <c r="M6" i="1"/>
  <c r="M5" i="1"/>
  <c r="M4" i="1"/>
  <c r="M3" i="1"/>
  <c r="M2" i="1"/>
  <c r="L7" i="1"/>
  <c r="L6" i="1"/>
  <c r="L5" i="1"/>
  <c r="L4" i="1"/>
  <c r="L3" i="1"/>
  <c r="L2" i="1"/>
  <c r="K7" i="1"/>
  <c r="K6" i="1"/>
  <c r="K5" i="1"/>
  <c r="K4" i="1"/>
  <c r="K3" i="1"/>
  <c r="K2" i="1"/>
  <c r="J7" i="1"/>
  <c r="J6" i="1"/>
  <c r="J5" i="1"/>
  <c r="J4" i="1"/>
  <c r="J3" i="1"/>
  <c r="J2" i="1"/>
  <c r="I7" i="1"/>
  <c r="I6" i="1"/>
  <c r="I5" i="1"/>
  <c r="I4" i="1"/>
  <c r="I3" i="1"/>
  <c r="I2" i="1"/>
  <c r="H7" i="1"/>
  <c r="H6" i="1"/>
  <c r="H5" i="1"/>
  <c r="H4" i="1"/>
  <c r="H3" i="1"/>
  <c r="H2" i="1"/>
  <c r="AI7" i="3" l="1"/>
  <c r="AH7" i="3"/>
  <c r="AG7" i="3"/>
  <c r="AF7" i="3"/>
  <c r="AE7" i="3"/>
  <c r="AD7" i="3"/>
  <c r="AI6" i="3"/>
  <c r="AH6" i="3"/>
  <c r="AG6" i="3"/>
  <c r="AF6" i="3"/>
  <c r="AE6" i="3"/>
  <c r="AD6" i="3"/>
  <c r="AI5" i="3"/>
  <c r="AH5" i="3"/>
  <c r="AG5" i="3"/>
  <c r="AF5" i="3"/>
  <c r="AE5" i="3"/>
  <c r="AD5" i="3"/>
  <c r="AI4" i="3"/>
  <c r="AH4" i="3"/>
  <c r="AG4" i="3"/>
  <c r="AF4" i="3"/>
  <c r="AE4" i="3"/>
  <c r="AD4" i="3"/>
  <c r="AI3" i="3"/>
  <c r="AH3" i="3"/>
  <c r="AG3" i="3"/>
  <c r="AF3" i="3"/>
  <c r="AE3" i="3"/>
  <c r="AD3" i="3"/>
  <c r="AI2" i="3"/>
  <c r="AH2" i="3"/>
  <c r="AG2" i="3"/>
  <c r="AF2" i="3"/>
  <c r="AE2" i="3"/>
  <c r="AD2" i="3"/>
  <c r="S7" i="3"/>
  <c r="S6" i="3"/>
  <c r="S5" i="3"/>
  <c r="S4" i="3"/>
  <c r="S3" i="3"/>
  <c r="S2" i="3"/>
  <c r="R7" i="3"/>
  <c r="R6" i="3"/>
  <c r="R5" i="3"/>
  <c r="R4" i="3"/>
  <c r="R3" i="3"/>
  <c r="R2" i="3"/>
  <c r="Q7" i="3"/>
  <c r="Q6" i="3"/>
  <c r="Q5" i="3"/>
  <c r="Q4" i="3"/>
  <c r="Q3" i="3"/>
  <c r="Q2" i="3"/>
  <c r="P7" i="3"/>
  <c r="P6" i="3"/>
  <c r="P5" i="3"/>
  <c r="P4" i="3"/>
  <c r="P3" i="3"/>
  <c r="P2" i="3"/>
  <c r="O7" i="3"/>
  <c r="O6" i="3"/>
  <c r="O5" i="3"/>
  <c r="O4" i="3"/>
  <c r="O3" i="3"/>
  <c r="O2" i="3"/>
  <c r="N7" i="3"/>
  <c r="N6" i="3"/>
  <c r="N5" i="3"/>
  <c r="N4" i="3"/>
  <c r="N3" i="3"/>
  <c r="N2" i="3"/>
  <c r="AC7" i="3"/>
  <c r="AB7" i="3"/>
  <c r="AA7" i="3"/>
  <c r="Z7" i="3"/>
  <c r="Y7" i="3"/>
  <c r="X7" i="3"/>
  <c r="AC6" i="3"/>
  <c r="AB6" i="3"/>
  <c r="AA6" i="3"/>
  <c r="Z6" i="3"/>
  <c r="Y6" i="3"/>
  <c r="X6" i="3"/>
  <c r="AC5" i="3"/>
  <c r="AB5" i="3"/>
  <c r="AA5" i="3"/>
  <c r="Z5" i="3"/>
  <c r="Y5" i="3"/>
  <c r="X5" i="3"/>
  <c r="AC4" i="3"/>
  <c r="AB4" i="3"/>
  <c r="AA4" i="3"/>
  <c r="Z4" i="3"/>
  <c r="Y4" i="3"/>
  <c r="X4" i="3"/>
  <c r="AC3" i="3"/>
  <c r="AB3" i="3"/>
  <c r="AA3" i="3"/>
  <c r="Z3" i="3"/>
  <c r="Y3" i="3"/>
  <c r="X3" i="3"/>
  <c r="AC2" i="3"/>
  <c r="AB2" i="3"/>
  <c r="AA2" i="3"/>
  <c r="Z2" i="3"/>
  <c r="Y2" i="3"/>
  <c r="X2" i="3"/>
  <c r="M7" i="3"/>
  <c r="M6" i="3"/>
  <c r="M5" i="3"/>
  <c r="M4" i="3"/>
  <c r="M3" i="3"/>
  <c r="M2" i="3"/>
  <c r="L7" i="3"/>
  <c r="L6" i="3"/>
  <c r="L5" i="3"/>
  <c r="L4" i="3"/>
  <c r="L3" i="3"/>
  <c r="L2" i="3"/>
  <c r="K4" i="3"/>
  <c r="K3" i="3"/>
  <c r="K2" i="3"/>
  <c r="J4" i="3"/>
  <c r="J3" i="3"/>
  <c r="J2" i="3"/>
  <c r="I4" i="3"/>
  <c r="I3" i="3"/>
  <c r="I2" i="3"/>
  <c r="H4" i="3"/>
  <c r="H3" i="3"/>
  <c r="H2" i="3"/>
  <c r="K7" i="3"/>
  <c r="K6" i="3"/>
  <c r="K5" i="3"/>
  <c r="J7" i="3"/>
  <c r="J6" i="3"/>
  <c r="J5" i="3"/>
  <c r="I7" i="3"/>
  <c r="I6" i="3"/>
  <c r="I5" i="3"/>
  <c r="H7" i="3"/>
  <c r="H6" i="3"/>
  <c r="H5" i="3"/>
  <c r="AI7" i="2"/>
  <c r="AH7" i="2"/>
  <c r="AG7" i="2"/>
  <c r="AF7" i="2"/>
  <c r="AE7" i="2"/>
  <c r="AD7" i="2"/>
  <c r="AC7" i="2"/>
  <c r="AB7" i="2"/>
  <c r="AA7" i="2"/>
  <c r="Z7" i="2"/>
  <c r="Y7" i="2"/>
  <c r="X7" i="2"/>
  <c r="AI6" i="2"/>
  <c r="AH6" i="2"/>
  <c r="AG6" i="2"/>
  <c r="AF6" i="2"/>
  <c r="AE6" i="2"/>
  <c r="AD6" i="2"/>
  <c r="AC6" i="2"/>
  <c r="AB6" i="2"/>
  <c r="AA6" i="2"/>
  <c r="Z6" i="2"/>
  <c r="Y6" i="2"/>
  <c r="X6" i="2"/>
  <c r="AI5" i="2"/>
  <c r="AH5" i="2"/>
  <c r="AG5" i="2"/>
  <c r="AF5" i="2"/>
  <c r="AE5" i="2"/>
  <c r="AD5" i="2"/>
  <c r="AC5" i="2"/>
  <c r="AB5" i="2"/>
  <c r="AA5" i="2"/>
  <c r="Z5" i="2"/>
  <c r="Y5" i="2"/>
  <c r="X5" i="2"/>
  <c r="AI4" i="2"/>
  <c r="AH4" i="2"/>
  <c r="AG4" i="2"/>
  <c r="AF4" i="2"/>
  <c r="AE4" i="2"/>
  <c r="AD4" i="2"/>
  <c r="AC4" i="2"/>
  <c r="AB4" i="2"/>
  <c r="AA4" i="2"/>
  <c r="Z4" i="2"/>
  <c r="Y4" i="2"/>
  <c r="X4" i="2"/>
  <c r="AI3" i="2"/>
  <c r="AH3" i="2"/>
  <c r="AG3" i="2"/>
  <c r="AF3" i="2"/>
  <c r="AE3" i="2"/>
  <c r="AD3" i="2"/>
  <c r="AC3" i="2"/>
  <c r="AB3" i="2"/>
  <c r="AA3" i="2"/>
  <c r="Z3" i="2"/>
  <c r="Y3" i="2"/>
  <c r="X3" i="2"/>
  <c r="AI2" i="2"/>
  <c r="AH2" i="2"/>
  <c r="AG2" i="2"/>
  <c r="AF2" i="2"/>
  <c r="AE2" i="2"/>
  <c r="AD2" i="2"/>
  <c r="AC2" i="2"/>
  <c r="AB2" i="2"/>
  <c r="AA2" i="2"/>
  <c r="Z2" i="2"/>
  <c r="Y2" i="2"/>
  <c r="X2" i="2"/>
  <c r="S7" i="2"/>
  <c r="S6" i="2"/>
  <c r="S5" i="2"/>
  <c r="S4" i="2"/>
  <c r="S3" i="2"/>
  <c r="S2" i="2"/>
  <c r="R7" i="2"/>
  <c r="R6" i="2"/>
  <c r="R5" i="2"/>
  <c r="R4" i="2"/>
  <c r="R3" i="2"/>
  <c r="R2" i="2"/>
  <c r="Q7" i="2"/>
  <c r="Q6" i="2"/>
  <c r="Q5" i="2"/>
  <c r="Q4" i="2"/>
  <c r="Q3" i="2"/>
  <c r="Q2" i="2"/>
  <c r="P7" i="2"/>
  <c r="P6" i="2"/>
  <c r="P5" i="2"/>
  <c r="P4" i="2"/>
  <c r="P3" i="2"/>
  <c r="P2" i="2"/>
  <c r="N7" i="2"/>
  <c r="N6" i="2"/>
  <c r="N5" i="2"/>
  <c r="N4" i="2"/>
  <c r="N3" i="2"/>
  <c r="N2" i="2"/>
  <c r="M7" i="2"/>
  <c r="M6" i="2"/>
  <c r="M5" i="2"/>
  <c r="M4" i="2"/>
  <c r="M3" i="2"/>
  <c r="M2" i="2"/>
  <c r="L7" i="2"/>
  <c r="L6" i="2"/>
  <c r="L5" i="2"/>
  <c r="L4" i="2"/>
  <c r="L3" i="2"/>
  <c r="L2" i="2"/>
  <c r="O7" i="2"/>
  <c r="O6" i="2"/>
  <c r="O5" i="2"/>
  <c r="O4" i="2"/>
  <c r="O3" i="2"/>
  <c r="O2" i="2"/>
  <c r="K7" i="2"/>
  <c r="K6" i="2"/>
  <c r="K5" i="2"/>
  <c r="K4" i="2"/>
  <c r="K3" i="2"/>
  <c r="K2" i="2"/>
  <c r="J7" i="2"/>
  <c r="J6" i="2"/>
  <c r="J5" i="2"/>
  <c r="J4" i="2"/>
  <c r="J3" i="2"/>
  <c r="J2" i="2"/>
  <c r="I7" i="2"/>
  <c r="I6" i="2"/>
  <c r="I5" i="2"/>
  <c r="I4" i="2"/>
  <c r="I3" i="2"/>
  <c r="I2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<sst xmlns="http://schemas.openxmlformats.org/spreadsheetml/2006/main" count="2296" uniqueCount="416">
  <si>
    <t>Date</t>
  </si>
  <si>
    <t>Duration</t>
  </si>
  <si>
    <t>Farvardin</t>
  </si>
  <si>
    <t>Ordibehesht</t>
  </si>
  <si>
    <t>Khordad</t>
  </si>
  <si>
    <t>Tir</t>
  </si>
  <si>
    <t>Mordad</t>
  </si>
  <si>
    <t>Shahrivar</t>
  </si>
  <si>
    <t>Mehr</t>
  </si>
  <si>
    <t>Aban</t>
  </si>
  <si>
    <t>Azar</t>
  </si>
  <si>
    <t>Dey</t>
  </si>
  <si>
    <t>Bahman</t>
  </si>
  <si>
    <t>Esfand</t>
  </si>
  <si>
    <t>Montly Data</t>
  </si>
  <si>
    <t>Mean</t>
  </si>
  <si>
    <t>Sum</t>
  </si>
  <si>
    <t>Book</t>
  </si>
  <si>
    <t>Web</t>
  </si>
  <si>
    <t>Personal</t>
  </si>
  <si>
    <t>Public</t>
  </si>
  <si>
    <t>Montly Data Personal</t>
  </si>
  <si>
    <t>Montly Data Public</t>
  </si>
  <si>
    <t>Montly Data Book</t>
  </si>
  <si>
    <t>Montly Data Web</t>
  </si>
  <si>
    <t>Median</t>
  </si>
  <si>
    <t>Max</t>
  </si>
  <si>
    <t>Min</t>
  </si>
  <si>
    <t>Zeroes</t>
  </si>
  <si>
    <t>1401/01/01</t>
  </si>
  <si>
    <t>1401/01/02</t>
  </si>
  <si>
    <t>1401/01/03</t>
  </si>
  <si>
    <t>1401/01/04</t>
  </si>
  <si>
    <t>1401/01/05</t>
  </si>
  <si>
    <t>1401/01/06</t>
  </si>
  <si>
    <t>1401/01/07</t>
  </si>
  <si>
    <t>1401/01/08</t>
  </si>
  <si>
    <t>1401/01/09</t>
  </si>
  <si>
    <t>1401/01/10</t>
  </si>
  <si>
    <t>1401/01/11</t>
  </si>
  <si>
    <t>1401/01/12</t>
  </si>
  <si>
    <t>1401/01/13</t>
  </si>
  <si>
    <t>1401/01/14</t>
  </si>
  <si>
    <t>1401/01/15</t>
  </si>
  <si>
    <t>1401/01/16</t>
  </si>
  <si>
    <t>1401/01/17</t>
  </si>
  <si>
    <t>1401/01/18</t>
  </si>
  <si>
    <t>1401/01/19</t>
  </si>
  <si>
    <t>1401/01/20</t>
  </si>
  <si>
    <t>1401/01/21</t>
  </si>
  <si>
    <t>1401/01/22</t>
  </si>
  <si>
    <t>1401/01/23</t>
  </si>
  <si>
    <t>1401/01/24</t>
  </si>
  <si>
    <t>1401/01/25</t>
  </si>
  <si>
    <t>1401/01/26</t>
  </si>
  <si>
    <t>1401/01/27</t>
  </si>
  <si>
    <t>1401/01/28</t>
  </si>
  <si>
    <t>1401/01/29</t>
  </si>
  <si>
    <t>1401/01/30</t>
  </si>
  <si>
    <t>1401/01/31</t>
  </si>
  <si>
    <t>1401/02/01</t>
  </si>
  <si>
    <t>1401/02/02</t>
  </si>
  <si>
    <t>1401/02/03</t>
  </si>
  <si>
    <t>1401/02/04</t>
  </si>
  <si>
    <t>1401/02/05</t>
  </si>
  <si>
    <t>1401/02/06</t>
  </si>
  <si>
    <t>1401/02/07</t>
  </si>
  <si>
    <t>1401/02/08</t>
  </si>
  <si>
    <t>1401/02/09</t>
  </si>
  <si>
    <t>1401/02/10</t>
  </si>
  <si>
    <t>1401/02/11</t>
  </si>
  <si>
    <t>1401/02/12</t>
  </si>
  <si>
    <t>1401/02/13</t>
  </si>
  <si>
    <t>1401/02/14</t>
  </si>
  <si>
    <t>1401/02/15</t>
  </si>
  <si>
    <t>1401/02/16</t>
  </si>
  <si>
    <t>1401/02/17</t>
  </si>
  <si>
    <t>1401/02/18</t>
  </si>
  <si>
    <t>1401/02/19</t>
  </si>
  <si>
    <t>1401/02/20</t>
  </si>
  <si>
    <t>1401/02/21</t>
  </si>
  <si>
    <t>1401/02/22</t>
  </si>
  <si>
    <t>1401/02/23</t>
  </si>
  <si>
    <t>1401/02/24</t>
  </si>
  <si>
    <t>1401/02/25</t>
  </si>
  <si>
    <t>1401/02/26</t>
  </si>
  <si>
    <t>1401/02/27</t>
  </si>
  <si>
    <t>1401/02/28</t>
  </si>
  <si>
    <t>1401/02/29</t>
  </si>
  <si>
    <t>1401/02/30</t>
  </si>
  <si>
    <t>1401/02/31</t>
  </si>
  <si>
    <t>1401/03/01</t>
  </si>
  <si>
    <t>1401/03/02</t>
  </si>
  <si>
    <t>1401/03/03</t>
  </si>
  <si>
    <t>1401/03/04</t>
  </si>
  <si>
    <t>1401/03/05</t>
  </si>
  <si>
    <t>1401/03/06</t>
  </si>
  <si>
    <t>1401/03/07</t>
  </si>
  <si>
    <t>1401/03/08</t>
  </si>
  <si>
    <t>1401/03/09</t>
  </si>
  <si>
    <t>1401/03/10</t>
  </si>
  <si>
    <t>1401/03/11</t>
  </si>
  <si>
    <t>1401/03/12</t>
  </si>
  <si>
    <t>1401/03/13</t>
  </si>
  <si>
    <t>1401/03/14</t>
  </si>
  <si>
    <t>1401/03/15</t>
  </si>
  <si>
    <t>1401/03/16</t>
  </si>
  <si>
    <t>1401/03/17</t>
  </si>
  <si>
    <t>1401/03/18</t>
  </si>
  <si>
    <t>1401/03/19</t>
  </si>
  <si>
    <t>1401/03/20</t>
  </si>
  <si>
    <t>1401/03/21</t>
  </si>
  <si>
    <t>1401/03/22</t>
  </si>
  <si>
    <t>1401/03/23</t>
  </si>
  <si>
    <t>1401/03/24</t>
  </si>
  <si>
    <t>1401/03/25</t>
  </si>
  <si>
    <t>1401/03/26</t>
  </si>
  <si>
    <t>1401/03/27</t>
  </si>
  <si>
    <t>1401/03/28</t>
  </si>
  <si>
    <t>1401/03/29</t>
  </si>
  <si>
    <t>1401/03/30</t>
  </si>
  <si>
    <t>1401/03/31</t>
  </si>
  <si>
    <t>1401/04/01</t>
  </si>
  <si>
    <t>1401/04/02</t>
  </si>
  <si>
    <t>1401/04/03</t>
  </si>
  <si>
    <t>1401/04/04</t>
  </si>
  <si>
    <t>1401/04/05</t>
  </si>
  <si>
    <t>1401/04/06</t>
  </si>
  <si>
    <t>1401/04/07</t>
  </si>
  <si>
    <t>1401/04/08</t>
  </si>
  <si>
    <t>1401/04/09</t>
  </si>
  <si>
    <t>1401/04/10</t>
  </si>
  <si>
    <t>1401/04/11</t>
  </si>
  <si>
    <t>1401/04/12</t>
  </si>
  <si>
    <t>1401/04/13</t>
  </si>
  <si>
    <t>1401/04/14</t>
  </si>
  <si>
    <t>1401/04/15</t>
  </si>
  <si>
    <t>1401/04/16</t>
  </si>
  <si>
    <t>1401/04/17</t>
  </si>
  <si>
    <t>1401/04/18</t>
  </si>
  <si>
    <t>1401/04/19</t>
  </si>
  <si>
    <t>1401/04/20</t>
  </si>
  <si>
    <t>1401/04/21</t>
  </si>
  <si>
    <t>1401/04/22</t>
  </si>
  <si>
    <t>1401/04/23</t>
  </si>
  <si>
    <t>1401/04/24</t>
  </si>
  <si>
    <t>1401/04/25</t>
  </si>
  <si>
    <t>1401/04/26</t>
  </si>
  <si>
    <t>1401/04/27</t>
  </si>
  <si>
    <t>1401/04/28</t>
  </si>
  <si>
    <t>1401/04/29</t>
  </si>
  <si>
    <t>1401/04/30</t>
  </si>
  <si>
    <t>1401/04/31</t>
  </si>
  <si>
    <t>1401/05/01</t>
  </si>
  <si>
    <t>1401/05/02</t>
  </si>
  <si>
    <t>1401/05/03</t>
  </si>
  <si>
    <t>1401/05/04</t>
  </si>
  <si>
    <t>1401/05/05</t>
  </si>
  <si>
    <t>1401/05/06</t>
  </si>
  <si>
    <t>1401/05/07</t>
  </si>
  <si>
    <t>1401/05/08</t>
  </si>
  <si>
    <t>1401/05/09</t>
  </si>
  <si>
    <t>1401/05/10</t>
  </si>
  <si>
    <t>1401/05/11</t>
  </si>
  <si>
    <t>1401/05/12</t>
  </si>
  <si>
    <t>1401/05/13</t>
  </si>
  <si>
    <t>1401/05/14</t>
  </si>
  <si>
    <t>1401/05/15</t>
  </si>
  <si>
    <t>1401/05/16</t>
  </si>
  <si>
    <t>1401/05/17</t>
  </si>
  <si>
    <t>1401/05/18</t>
  </si>
  <si>
    <t>1401/05/19</t>
  </si>
  <si>
    <t>1401/05/20</t>
  </si>
  <si>
    <t>1401/05/21</t>
  </si>
  <si>
    <t>1401/05/22</t>
  </si>
  <si>
    <t>1401/05/23</t>
  </si>
  <si>
    <t>1401/05/24</t>
  </si>
  <si>
    <t>1401/05/25</t>
  </si>
  <si>
    <t>1401/05/26</t>
  </si>
  <si>
    <t>1401/05/27</t>
  </si>
  <si>
    <t>1401/05/28</t>
  </si>
  <si>
    <t>1401/05/29</t>
  </si>
  <si>
    <t>1401/05/30</t>
  </si>
  <si>
    <t>1401/05/31</t>
  </si>
  <si>
    <t>1401/06/01</t>
  </si>
  <si>
    <t>1401/06/02</t>
  </si>
  <si>
    <t>1401/06/03</t>
  </si>
  <si>
    <t>1401/06/04</t>
  </si>
  <si>
    <t>1401/06/05</t>
  </si>
  <si>
    <t>1401/06/06</t>
  </si>
  <si>
    <t>1401/06/07</t>
  </si>
  <si>
    <t>1401/06/08</t>
  </si>
  <si>
    <t>1401/06/09</t>
  </si>
  <si>
    <t>1401/06/10</t>
  </si>
  <si>
    <t>1401/06/11</t>
  </si>
  <si>
    <t>1401/06/12</t>
  </si>
  <si>
    <t>1401/06/13</t>
  </si>
  <si>
    <t>1401/06/14</t>
  </si>
  <si>
    <t>1401/06/15</t>
  </si>
  <si>
    <t>1401/06/16</t>
  </si>
  <si>
    <t>1401/06/17</t>
  </si>
  <si>
    <t>1401/06/18</t>
  </si>
  <si>
    <t>1401/06/19</t>
  </si>
  <si>
    <t>1401/06/20</t>
  </si>
  <si>
    <t>1401/06/21</t>
  </si>
  <si>
    <t>1401/06/22</t>
  </si>
  <si>
    <t>1401/06/23</t>
  </si>
  <si>
    <t>1401/06/24</t>
  </si>
  <si>
    <t>1401/06/25</t>
  </si>
  <si>
    <t>1401/06/26</t>
  </si>
  <si>
    <t>1401/06/27</t>
  </si>
  <si>
    <t>1401/06/28</t>
  </si>
  <si>
    <t>1401/06/29</t>
  </si>
  <si>
    <t>1401/06/30</t>
  </si>
  <si>
    <t>1401/06/31</t>
  </si>
  <si>
    <t>1401/07/01</t>
  </si>
  <si>
    <t>1401/07/02</t>
  </si>
  <si>
    <t>1401/07/03</t>
  </si>
  <si>
    <t>1401/07/04</t>
  </si>
  <si>
    <t>1401/07/05</t>
  </si>
  <si>
    <t>1401/07/06</t>
  </si>
  <si>
    <t>1401/07/07</t>
  </si>
  <si>
    <t>1401/07/08</t>
  </si>
  <si>
    <t>1401/07/09</t>
  </si>
  <si>
    <t>1401/07/10</t>
  </si>
  <si>
    <t>1401/07/11</t>
  </si>
  <si>
    <t>1401/07/12</t>
  </si>
  <si>
    <t>1401/07/13</t>
  </si>
  <si>
    <t>1401/07/14</t>
  </si>
  <si>
    <t>1401/07/15</t>
  </si>
  <si>
    <t>1401/07/16</t>
  </si>
  <si>
    <t>1401/07/17</t>
  </si>
  <si>
    <t>1401/07/18</t>
  </si>
  <si>
    <t>1401/07/19</t>
  </si>
  <si>
    <t>1401/07/20</t>
  </si>
  <si>
    <t>1401/07/21</t>
  </si>
  <si>
    <t>1401/07/22</t>
  </si>
  <si>
    <t>1401/07/23</t>
  </si>
  <si>
    <t>1401/07/24</t>
  </si>
  <si>
    <t>1401/07/25</t>
  </si>
  <si>
    <t>1401/07/26</t>
  </si>
  <si>
    <t>1401/07/27</t>
  </si>
  <si>
    <t>1401/07/28</t>
  </si>
  <si>
    <t>1401/07/29</t>
  </si>
  <si>
    <t>1401/07/30</t>
  </si>
  <si>
    <t>1401/08/01</t>
  </si>
  <si>
    <t>1401/08/02</t>
  </si>
  <si>
    <t>1401/08/03</t>
  </si>
  <si>
    <t>1401/08/04</t>
  </si>
  <si>
    <t>1401/08/05</t>
  </si>
  <si>
    <t>1401/08/06</t>
  </si>
  <si>
    <t>1401/08/07</t>
  </si>
  <si>
    <t>1401/08/08</t>
  </si>
  <si>
    <t>1401/08/09</t>
  </si>
  <si>
    <t>1401/08/10</t>
  </si>
  <si>
    <t>1401/08/11</t>
  </si>
  <si>
    <t>1401/08/12</t>
  </si>
  <si>
    <t>1401/08/13</t>
  </si>
  <si>
    <t>1401/08/14</t>
  </si>
  <si>
    <t>1401/08/15</t>
  </si>
  <si>
    <t>1401/08/16</t>
  </si>
  <si>
    <t>1401/08/17</t>
  </si>
  <si>
    <t>1401/08/18</t>
  </si>
  <si>
    <t>1401/08/19</t>
  </si>
  <si>
    <t>1401/08/20</t>
  </si>
  <si>
    <t>1401/08/21</t>
  </si>
  <si>
    <t>1401/08/22</t>
  </si>
  <si>
    <t>1401/08/23</t>
  </si>
  <si>
    <t>1401/08/24</t>
  </si>
  <si>
    <t>1401/08/25</t>
  </si>
  <si>
    <t>1401/08/26</t>
  </si>
  <si>
    <t>1401/08/27</t>
  </si>
  <si>
    <t>1401/08/28</t>
  </si>
  <si>
    <t>1401/08/29</t>
  </si>
  <si>
    <t>1401/08/30</t>
  </si>
  <si>
    <t>1401/09/01</t>
  </si>
  <si>
    <t>1401/09/02</t>
  </si>
  <si>
    <t>1401/09/03</t>
  </si>
  <si>
    <t>1401/09/04</t>
  </si>
  <si>
    <t>1401/09/05</t>
  </si>
  <si>
    <t>1401/09/06</t>
  </si>
  <si>
    <t>1401/09/07</t>
  </si>
  <si>
    <t>1401/09/08</t>
  </si>
  <si>
    <t>1401/09/09</t>
  </si>
  <si>
    <t>1401/09/10</t>
  </si>
  <si>
    <t>1401/09/11</t>
  </si>
  <si>
    <t>1401/09/12</t>
  </si>
  <si>
    <t>1401/09/13</t>
  </si>
  <si>
    <t>1401/09/14</t>
  </si>
  <si>
    <t>1401/09/15</t>
  </si>
  <si>
    <t>1401/09/16</t>
  </si>
  <si>
    <t>1401/09/17</t>
  </si>
  <si>
    <t>1401/09/18</t>
  </si>
  <si>
    <t>1401/09/19</t>
  </si>
  <si>
    <t>1401/09/20</t>
  </si>
  <si>
    <t>1401/09/21</t>
  </si>
  <si>
    <t>1401/09/22</t>
  </si>
  <si>
    <t>1401/09/23</t>
  </si>
  <si>
    <t>1401/09/24</t>
  </si>
  <si>
    <t>1401/09/25</t>
  </si>
  <si>
    <t>1401/09/26</t>
  </si>
  <si>
    <t>1401/09/27</t>
  </si>
  <si>
    <t>1401/09/28</t>
  </si>
  <si>
    <t>1401/09/29</t>
  </si>
  <si>
    <t>1401/09/30</t>
  </si>
  <si>
    <t>1401/10/01</t>
  </si>
  <si>
    <t>1401/10/02</t>
  </si>
  <si>
    <t>1401/10/03</t>
  </si>
  <si>
    <t>1401/10/04</t>
  </si>
  <si>
    <t>1401/10/05</t>
  </si>
  <si>
    <t>1401/10/06</t>
  </si>
  <si>
    <t>1401/10/07</t>
  </si>
  <si>
    <t>1401/10/08</t>
  </si>
  <si>
    <t>1401/10/09</t>
  </si>
  <si>
    <t>1401/10/10</t>
  </si>
  <si>
    <t>1401/10/11</t>
  </si>
  <si>
    <t>1401/10/12</t>
  </si>
  <si>
    <t>1401/10/13</t>
  </si>
  <si>
    <t>1401/10/14</t>
  </si>
  <si>
    <t>1401/10/15</t>
  </si>
  <si>
    <t>1401/10/16</t>
  </si>
  <si>
    <t>1401/10/17</t>
  </si>
  <si>
    <t>1401/10/18</t>
  </si>
  <si>
    <t>1401/10/19</t>
  </si>
  <si>
    <t>1401/10/20</t>
  </si>
  <si>
    <t>1401/10/21</t>
  </si>
  <si>
    <t>1401/10/22</t>
  </si>
  <si>
    <t>1401/10/23</t>
  </si>
  <si>
    <t>1401/10/24</t>
  </si>
  <si>
    <t>1401/10/25</t>
  </si>
  <si>
    <t>1401/10/26</t>
  </si>
  <si>
    <t>1401/10/27</t>
  </si>
  <si>
    <t>1401/10/28</t>
  </si>
  <si>
    <t>1401/10/29</t>
  </si>
  <si>
    <t>1401/10/30</t>
  </si>
  <si>
    <t>1401/11/01</t>
  </si>
  <si>
    <t>1401/11/02</t>
  </si>
  <si>
    <t>1401/11/03</t>
  </si>
  <si>
    <t>1401/11/04</t>
  </si>
  <si>
    <t>1401/11/05</t>
  </si>
  <si>
    <t>1401/11/06</t>
  </si>
  <si>
    <t>1401/11/07</t>
  </si>
  <si>
    <t>1401/11/08</t>
  </si>
  <si>
    <t>1401/11/09</t>
  </si>
  <si>
    <t>1401/11/10</t>
  </si>
  <si>
    <t>1401/11/11</t>
  </si>
  <si>
    <t>1401/11/12</t>
  </si>
  <si>
    <t>1401/11/13</t>
  </si>
  <si>
    <t>1401/11/14</t>
  </si>
  <si>
    <t>1401/11/15</t>
  </si>
  <si>
    <t>1401/11/16</t>
  </si>
  <si>
    <t>1401/11/17</t>
  </si>
  <si>
    <t>1401/11/18</t>
  </si>
  <si>
    <t>1401/11/19</t>
  </si>
  <si>
    <t>1401/11/20</t>
  </si>
  <si>
    <t>1401/11/21</t>
  </si>
  <si>
    <t>1401/11/22</t>
  </si>
  <si>
    <t>1401/11/23</t>
  </si>
  <si>
    <t>1401/11/24</t>
  </si>
  <si>
    <t>1401/11/25</t>
  </si>
  <si>
    <t>1401/11/26</t>
  </si>
  <si>
    <t>1401/11/27</t>
  </si>
  <si>
    <t>1401/11/28</t>
  </si>
  <si>
    <t>1401/11/29</t>
  </si>
  <si>
    <t>1401/11/30</t>
  </si>
  <si>
    <t>1401/12/01</t>
  </si>
  <si>
    <t>1401/12/02</t>
  </si>
  <si>
    <t>1401/12/03</t>
  </si>
  <si>
    <t>1401/12/04</t>
  </si>
  <si>
    <t>1401/12/05</t>
  </si>
  <si>
    <t>1401/12/06</t>
  </si>
  <si>
    <t>1401/12/07</t>
  </si>
  <si>
    <t>1401/12/08</t>
  </si>
  <si>
    <t>1401/12/09</t>
  </si>
  <si>
    <t>1401/12/10</t>
  </si>
  <si>
    <t>1401/12/11</t>
  </si>
  <si>
    <t>1401/12/12</t>
  </si>
  <si>
    <t>1401/12/13</t>
  </si>
  <si>
    <t>1401/12/14</t>
  </si>
  <si>
    <t>1401/12/15</t>
  </si>
  <si>
    <t>1401/12/16</t>
  </si>
  <si>
    <t>1401/12/17</t>
  </si>
  <si>
    <t>1401/12/18</t>
  </si>
  <si>
    <t>1401/12/19</t>
  </si>
  <si>
    <t>1401/12/20</t>
  </si>
  <si>
    <t>1401/12/21</t>
  </si>
  <si>
    <t>1401/12/22</t>
  </si>
  <si>
    <t>1401/12/23</t>
  </si>
  <si>
    <t>1401/12/24</t>
  </si>
  <si>
    <t>1401/12/25</t>
  </si>
  <si>
    <t>1401/12/26</t>
  </si>
  <si>
    <t>1401/12/27</t>
  </si>
  <si>
    <t>1401/12/28</t>
  </si>
  <si>
    <t>1401/12/29</t>
  </si>
  <si>
    <t>Mon</t>
  </si>
  <si>
    <t>Tue</t>
  </si>
  <si>
    <t>Wed</t>
  </si>
  <si>
    <t>Thu</t>
  </si>
  <si>
    <t>Fri</t>
  </si>
  <si>
    <t>Sat</t>
  </si>
  <si>
    <t>Sun</t>
  </si>
  <si>
    <t>DoW</t>
  </si>
  <si>
    <t>Shanbe</t>
  </si>
  <si>
    <t>Doshanbe</t>
  </si>
  <si>
    <t>Seshanbe</t>
  </si>
  <si>
    <t>Chaharshanbe</t>
  </si>
  <si>
    <t>Panjshanbe</t>
  </si>
  <si>
    <t>Jome</t>
  </si>
  <si>
    <t>Yekshanbe</t>
  </si>
  <si>
    <t>Dos</t>
  </si>
  <si>
    <t>Ses</t>
  </si>
  <si>
    <t>Cha</t>
  </si>
  <si>
    <t>Pan</t>
  </si>
  <si>
    <t>Jom</t>
  </si>
  <si>
    <t>Sha</t>
  </si>
  <si>
    <t>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</si>
</sst>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1">
    <cellStyle name="Normal" xfId="0" builtinId="0"/>
  </cellStyles>
  <dxfs count="17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5"/>
        </patternFill>
      </fill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scheme val="minor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Monthly</a:t>
            </a:r>
            <a:r>
              <a:rPr lang="en-US" sz="1600" baseline="0"/>
              <a:t> Average of Daily Book Reading Time</a:t>
            </a:r>
            <a:endParaRPr lang="en-US" sz="1600"/>
          </a:p>
        </c:rich>
      </c:tx>
      <c:layout>
        <c:manualLayout>
          <c:xMode val="edge"/>
          <c:yMode val="edge"/>
          <c:x val="0.29464023486879937"/>
          <c:y val="1.273765569464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810819095155132E-2"/>
          <c:y val="0.10677339886038101"/>
          <c:w val="0.93600444781158321"/>
          <c:h val="0.7884167570379935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Reading!$H$1:$S$1</c:f>
              <c:strCache>
                <c:ptCount val="12"/>
                <c:pt idx="0">
                  <c:v>Farvardin</c:v>
                </c:pt>
                <c:pt idx="1">
                  <c:v>Ordibehesht</c:v>
                </c:pt>
                <c:pt idx="2">
                  <c:v>Khordad</c:v>
                </c:pt>
                <c:pt idx="3">
                  <c:v>Tir</c:v>
                </c:pt>
                <c:pt idx="4">
                  <c:v>Mordad</c:v>
                </c:pt>
                <c:pt idx="5">
                  <c:v>Shahrivar</c:v>
                </c:pt>
                <c:pt idx="6">
                  <c:v>Mehr</c:v>
                </c:pt>
                <c:pt idx="7">
                  <c:v>Aban</c:v>
                </c:pt>
                <c:pt idx="8">
                  <c:v>Azar</c:v>
                </c:pt>
                <c:pt idx="9">
                  <c:v>Dey</c:v>
                </c:pt>
                <c:pt idx="10">
                  <c:v>Bahman</c:v>
                </c:pt>
                <c:pt idx="11">
                  <c:v>Esfand</c:v>
                </c:pt>
              </c:strCache>
            </c:strRef>
          </c:cat>
          <c:val>
            <c:numRef>
              <c:f>Reading!$H$3:$S$3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0-4EA7-A61A-918314066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80959"/>
        <c:axId val="176281375"/>
      </c:lineChart>
      <c:catAx>
        <c:axId val="176280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281375"/>
        <c:crosses val="autoZero"/>
        <c:auto val="1"/>
        <c:lblAlgn val="ctr"/>
        <c:lblOffset val="100"/>
        <c:noMultiLvlLbl val="0"/>
      </c:catAx>
      <c:valAx>
        <c:axId val="176281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280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Monthly Average of Daily Web Reading Time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Reading!$X$1:$AI$1</c:f>
              <c:strCache>
                <c:ptCount val="12"/>
                <c:pt idx="0">
                  <c:v>Farvardin</c:v>
                </c:pt>
                <c:pt idx="1">
                  <c:v>Ordibehesht</c:v>
                </c:pt>
                <c:pt idx="2">
                  <c:v>Khordad</c:v>
                </c:pt>
                <c:pt idx="3">
                  <c:v>Tir</c:v>
                </c:pt>
                <c:pt idx="4">
                  <c:v>Mordad</c:v>
                </c:pt>
                <c:pt idx="5">
                  <c:v>Shahrivar</c:v>
                </c:pt>
                <c:pt idx="6">
                  <c:v>Mehr</c:v>
                </c:pt>
                <c:pt idx="7">
                  <c:v>Aban</c:v>
                </c:pt>
                <c:pt idx="8">
                  <c:v>Azar</c:v>
                </c:pt>
                <c:pt idx="9">
                  <c:v>Dey</c:v>
                </c:pt>
                <c:pt idx="10">
                  <c:v>Bahman</c:v>
                </c:pt>
                <c:pt idx="11">
                  <c:v>Esfand</c:v>
                </c:pt>
              </c:strCache>
            </c:strRef>
          </c:cat>
          <c:val>
            <c:numRef>
              <c:f>Reading!$X$3:$AI$3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4-490E-8ABD-1E3212DBF6B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75861903"/>
        <c:axId val="175866479"/>
      </c:lineChart>
      <c:catAx>
        <c:axId val="175861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866479"/>
        <c:crosses val="autoZero"/>
        <c:auto val="1"/>
        <c:lblAlgn val="ctr"/>
        <c:lblOffset val="100"/>
        <c:noMultiLvlLbl val="0"/>
      </c:catAx>
      <c:valAx>
        <c:axId val="175866479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75861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Monthly Average of Daily Personal Writing Time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Writing!$H$1:$S$1</c:f>
              <c:strCache>
                <c:ptCount val="12"/>
                <c:pt idx="0">
                  <c:v>Farvardin</c:v>
                </c:pt>
                <c:pt idx="1">
                  <c:v>Ordibehesht</c:v>
                </c:pt>
                <c:pt idx="2">
                  <c:v>Khordad</c:v>
                </c:pt>
                <c:pt idx="3">
                  <c:v>Tir</c:v>
                </c:pt>
                <c:pt idx="4">
                  <c:v>Mordad</c:v>
                </c:pt>
                <c:pt idx="5">
                  <c:v>Shahrivar</c:v>
                </c:pt>
                <c:pt idx="6">
                  <c:v>Mehr</c:v>
                </c:pt>
                <c:pt idx="7">
                  <c:v>Aban</c:v>
                </c:pt>
                <c:pt idx="8">
                  <c:v>Azar</c:v>
                </c:pt>
                <c:pt idx="9">
                  <c:v>Dey</c:v>
                </c:pt>
                <c:pt idx="10">
                  <c:v>Bahman</c:v>
                </c:pt>
                <c:pt idx="11">
                  <c:v>Esfand</c:v>
                </c:pt>
              </c:strCache>
            </c:strRef>
          </c:cat>
          <c:val>
            <c:numRef>
              <c:f>Writing!$H$3:$S$3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6-46A8-B868-E7FD28843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90767"/>
        <c:axId val="105192431"/>
      </c:lineChart>
      <c:catAx>
        <c:axId val="105190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192431"/>
        <c:crosses val="autoZero"/>
        <c:auto val="1"/>
        <c:lblAlgn val="ctr"/>
        <c:lblOffset val="100"/>
        <c:noMultiLvlLbl val="0"/>
      </c:catAx>
      <c:valAx>
        <c:axId val="10519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190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Monthly Average of Daily Public Writing Time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Writing!$X$1:$AI$1</c:f>
              <c:strCache>
                <c:ptCount val="12"/>
                <c:pt idx="0">
                  <c:v>Farvardin</c:v>
                </c:pt>
                <c:pt idx="1">
                  <c:v>Ordibehesht</c:v>
                </c:pt>
                <c:pt idx="2">
                  <c:v>Khordad</c:v>
                </c:pt>
                <c:pt idx="3">
                  <c:v>Tir</c:v>
                </c:pt>
                <c:pt idx="4">
                  <c:v>Mordad</c:v>
                </c:pt>
                <c:pt idx="5">
                  <c:v>Shahrivar</c:v>
                </c:pt>
                <c:pt idx="6">
                  <c:v>Mehr</c:v>
                </c:pt>
                <c:pt idx="7">
                  <c:v>Aban</c:v>
                </c:pt>
                <c:pt idx="8">
                  <c:v>Azar</c:v>
                </c:pt>
                <c:pt idx="9">
                  <c:v>Dey</c:v>
                </c:pt>
                <c:pt idx="10">
                  <c:v>Bahman</c:v>
                </c:pt>
                <c:pt idx="11">
                  <c:v>Esfand</c:v>
                </c:pt>
              </c:strCache>
            </c:strRef>
          </c:cat>
          <c:val>
            <c:numRef>
              <c:f>Writing!$X$3:$AI$3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C-4059-8C30-CEA90F104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97679"/>
        <c:axId val="174998511"/>
      </c:lineChart>
      <c:catAx>
        <c:axId val="17499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998511"/>
        <c:crosses val="autoZero"/>
        <c:auto val="1"/>
        <c:lblAlgn val="ctr"/>
        <c:lblOffset val="100"/>
        <c:noMultiLvlLbl val="0"/>
      </c:catAx>
      <c:valAx>
        <c:axId val="174998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997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Workout!$G$2</c:f>
              <c:strCache>
                <c:ptCount val="1"/>
                <c:pt idx="0">
                  <c:v>Sum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Workout!$H$1:$S$1</c:f>
              <c:strCache>
                <c:ptCount val="12"/>
                <c:pt idx="0">
                  <c:v>Farvardin</c:v>
                </c:pt>
                <c:pt idx="1">
                  <c:v>Ordibehesht</c:v>
                </c:pt>
                <c:pt idx="2">
                  <c:v>Khordad</c:v>
                </c:pt>
                <c:pt idx="3">
                  <c:v>Tir</c:v>
                </c:pt>
                <c:pt idx="4">
                  <c:v>Mordad</c:v>
                </c:pt>
                <c:pt idx="5">
                  <c:v>Shahrivar</c:v>
                </c:pt>
                <c:pt idx="6">
                  <c:v>Mehr</c:v>
                </c:pt>
                <c:pt idx="7">
                  <c:v>Aban</c:v>
                </c:pt>
                <c:pt idx="8">
                  <c:v>Azar</c:v>
                </c:pt>
                <c:pt idx="9">
                  <c:v>Dey</c:v>
                </c:pt>
                <c:pt idx="10">
                  <c:v>Bahman</c:v>
                </c:pt>
                <c:pt idx="11">
                  <c:v>Esfand</c:v>
                </c:pt>
              </c:strCache>
            </c:strRef>
          </c:cat>
          <c:val>
            <c:numRef>
              <c:f>Workout!$H$2:$S$2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5-4FF1-BFBF-21E8BD9921E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414398351"/>
        <c:axId val="1414390447"/>
      </c:lineChart>
      <c:catAx>
        <c:axId val="141439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4390447"/>
        <c:crosses val="autoZero"/>
        <c:auto val="1"/>
        <c:lblAlgn val="ctr"/>
        <c:lblOffset val="100"/>
        <c:noMultiLvlLbl val="0"/>
      </c:catAx>
      <c:valAx>
        <c:axId val="141439044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1439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727390872257474E-2"/>
          <c:y val="0.17823045267489712"/>
          <c:w val="0.91529923808067681"/>
          <c:h val="0.61788406078869773"/>
        </c:manualLayout>
      </c:layout>
      <c:lineChart>
        <c:grouping val="standard"/>
        <c:varyColors val="0"/>
        <c:ser>
          <c:idx val="0"/>
          <c:order val="0"/>
          <c:tx>
            <c:strRef>
              <c:f>Workout!$G$3</c:f>
              <c:strCache>
                <c:ptCount val="1"/>
                <c:pt idx="0">
                  <c:v>Mean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4"/>
              </a:outerShdw>
            </a:effectLst>
          </c:spPr>
          <c:marker>
            <c:symbol val="none"/>
          </c:marker>
          <c:dLbls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Workout!$H$1:$S$1</c:f>
              <c:strCache>
                <c:ptCount val="12"/>
                <c:pt idx="0">
                  <c:v>Farvardin</c:v>
                </c:pt>
                <c:pt idx="1">
                  <c:v>Ordibehesht</c:v>
                </c:pt>
                <c:pt idx="2">
                  <c:v>Khordad</c:v>
                </c:pt>
                <c:pt idx="3">
                  <c:v>Tir</c:v>
                </c:pt>
                <c:pt idx="4">
                  <c:v>Mordad</c:v>
                </c:pt>
                <c:pt idx="5">
                  <c:v>Shahrivar</c:v>
                </c:pt>
                <c:pt idx="6">
                  <c:v>Mehr</c:v>
                </c:pt>
                <c:pt idx="7">
                  <c:v>Aban</c:v>
                </c:pt>
                <c:pt idx="8">
                  <c:v>Azar</c:v>
                </c:pt>
                <c:pt idx="9">
                  <c:v>Dey</c:v>
                </c:pt>
                <c:pt idx="10">
                  <c:v>Bahman</c:v>
                </c:pt>
                <c:pt idx="11">
                  <c:v>Esfand</c:v>
                </c:pt>
              </c:strCache>
            </c:strRef>
          </c:cat>
          <c:val>
            <c:numRef>
              <c:f>Workout!$H$3:$S$3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6-40E3-9535-3629FEB0AA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414385871"/>
        <c:axId val="1414397103"/>
      </c:lineChart>
      <c:catAx>
        <c:axId val="1414385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4397103"/>
        <c:crosses val="autoZero"/>
        <c:auto val="1"/>
        <c:lblAlgn val="ctr"/>
        <c:lblOffset val="100"/>
        <c:noMultiLvlLbl val="0"/>
      </c:catAx>
      <c:valAx>
        <c:axId val="141439710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414385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11205</xdr:colOff>
      <xdr:row>9</xdr:row>
      <xdr:rowOff>23531</xdr:rowOff>
    </xdr:from>
    <xdr:to>
      <xdr:col>17</xdr:col>
      <xdr:colOff>806824</xdr:colOff>
      <xdr:row>29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1263865</xdr:colOff>
      <xdr:row>9</xdr:row>
      <xdr:rowOff>4320</xdr:rowOff>
    </xdr:from>
    <xdr:to>
      <xdr:col>35</xdr:col>
      <xdr:colOff>68036</xdr:colOff>
      <xdr:row>29</xdr:row>
      <xdr:rowOff>9525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14287</xdr:rowOff>
    </xdr:from>
    <xdr:to>
      <xdr:col>17</xdr:col>
      <xdr:colOff>9526</xdr:colOff>
      <xdr:row>24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9525</xdr:colOff>
      <xdr:row>8</xdr:row>
      <xdr:rowOff>4762</xdr:rowOff>
    </xdr:from>
    <xdr:to>
      <xdr:col>32</xdr:col>
      <xdr:colOff>771525</xdr:colOff>
      <xdr:row>23</xdr:row>
      <xdr:rowOff>219075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9</xdr:row>
      <xdr:rowOff>9531</xdr:rowOff>
    </xdr:from>
    <xdr:to>
      <xdr:col>13</xdr:col>
      <xdr:colOff>38100</xdr:colOff>
      <xdr:row>21</xdr:row>
      <xdr:rowOff>226701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9</xdr:row>
      <xdr:rowOff>4762</xdr:rowOff>
    </xdr:from>
    <xdr:to>
      <xdr:col>20</xdr:col>
      <xdr:colOff>304800</xdr:colOff>
      <xdr:row>21</xdr:row>
      <xdr:rowOff>233362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ReadingTable" displayName="ReadingTable" ref="A1:D366" totalsRowShown="0" headerRowDxfId="16" dataDxfId="15">
  <autoFilter ref="A1:D366"/>
  <tableColumns count="4">
    <tableColumn id="1" name="Date" dataDxfId="14"/>
    <tableColumn id="4" name="DoW" dataDxfId="13"/>
    <tableColumn id="2" name="Book" dataDxfId="12"/>
    <tableColumn id="3" name="Web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WritingTable" displayName="WritingTable" ref="A1:D366" totalsRowShown="0" headerRowDxfId="10" dataDxfId="9">
  <autoFilter ref="A1:D366"/>
  <tableColumns count="4">
    <tableColumn id="1" name="Date" dataDxfId="8"/>
    <tableColumn id="4" name="DoW" dataDxfId="7"/>
    <tableColumn id="2" name="Personal" dataDxfId="6"/>
    <tableColumn id="3" name="Public" dataDxfId="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WorkoutTable" displayName="WorkoutTable" ref="A1:C366" totalsRowShown="0" headerRowDxfId="4" dataDxfId="3">
  <autoFilter ref="A1:C366"/>
  <tableColumns count="3">
    <tableColumn id="1" name="Date" dataDxfId="2"/>
    <tableColumn id="3" name="DoW" dataDxfId="1"/>
    <tableColumn id="2" name="Dur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I370"/>
  <sheetViews>
    <sheetView tabSelected="1" zoomScaleNormal="100" workbookViewId="0">
      <pane ySplit="1" topLeftCell="A2" activePane="bottomLeft" state="frozen"/>
      <selection pane="bottomLeft" activeCell="E4" sqref="E4"/>
    </sheetView>
  </sheetViews>
  <sheetFormatPr defaultRowHeight="15" x14ac:dyDescent="0.25"/>
  <cols>
    <col min="1" max="1" width="11.5703125" style="1" customWidth="1"/>
    <col min="2" max="2" width="14.5703125" style="1" bestFit="1" customWidth="1"/>
    <col min="3" max="3" width="10" style="1" bestFit="1" customWidth="1"/>
    <col min="4" max="4" width="9.140625" style="1"/>
    <col min="6" max="6" width="16.7109375" bestFit="1" customWidth="1"/>
    <col min="7" max="7" width="18.140625" bestFit="1" customWidth="1"/>
    <col min="8" max="18" width="12.5703125" bestFit="1" customWidth="1"/>
    <col min="22" max="22" width="16.42578125" bestFit="1" customWidth="1"/>
    <col min="23" max="23" width="19.140625" bestFit="1" customWidth="1"/>
    <col min="24" max="34" width="11.7109375" customWidth="1"/>
  </cols>
  <sheetData>
    <row r="1" spans="1:35" ht="18.75" customHeight="1" x14ac:dyDescent="0.25">
      <c r="A1" s="4" t="s">
        <v>0</v>
      </c>
      <c r="B1" s="4" t="s">
        <v>401</v>
      </c>
      <c r="C1" s="4" t="s">
        <v>17</v>
      </c>
      <c r="D1" s="4" t="s">
        <v>18</v>
      </c>
      <c r="G1" s="4" t="s">
        <v>23</v>
      </c>
      <c r="H1" s="4" t="s">
        <v>2</v>
      </c>
      <c r="I1" s="4" t="s">
        <v>3</v>
      </c>
      <c r="J1" s="4" t="s">
        <v>4</v>
      </c>
      <c r="K1" s="4" t="s">
        <v>5</v>
      </c>
      <c r="L1" s="4" t="s">
        <v>6</v>
      </c>
      <c r="M1" s="4" t="s">
        <v>7</v>
      </c>
      <c r="N1" s="4" t="s">
        <v>8</v>
      </c>
      <c r="O1" s="4" t="s">
        <v>9</v>
      </c>
      <c r="P1" s="4" t="s">
        <v>10</v>
      </c>
      <c r="Q1" s="4" t="s">
        <v>11</v>
      </c>
      <c r="R1" s="4" t="s">
        <v>12</v>
      </c>
      <c r="S1" s="4" t="s">
        <v>13</v>
      </c>
      <c r="W1" s="4" t="s">
        <v>24</v>
      </c>
      <c r="X1" s="4" t="s">
        <v>2</v>
      </c>
      <c r="Y1" s="4" t="s">
        <v>3</v>
      </c>
      <c r="Z1" s="4" t="s">
        <v>4</v>
      </c>
      <c r="AA1" s="4" t="s">
        <v>5</v>
      </c>
      <c r="AB1" s="4" t="s">
        <v>6</v>
      </c>
      <c r="AC1" s="4" t="s">
        <v>7</v>
      </c>
      <c r="AD1" s="4" t="s">
        <v>8</v>
      </c>
      <c r="AE1" s="4" t="s">
        <v>9</v>
      </c>
      <c r="AF1" s="4" t="s">
        <v>10</v>
      </c>
      <c r="AG1" s="4" t="s">
        <v>11</v>
      </c>
      <c r="AH1" s="4" t="s">
        <v>12</v>
      </c>
      <c r="AI1" s="4" t="s">
        <v>13</v>
      </c>
    </row>
    <row r="2" spans="1:35" ht="18.75" customHeight="1" x14ac:dyDescent="0.25">
      <c r="A2" s="1" t="s">
        <v>29</v>
      </c>
      <c r="B2" s="1" t="s">
        <v>403</v>
      </c>
      <c r="G2" s="4" t="s">
        <v>16</v>
      </c>
      <c r="H2">
        <f>SUM(_01Book)</f>
        <v>0</v>
      </c>
      <c r="I2">
        <f>SUM(_02Book)</f>
        <v>0</v>
      </c>
      <c r="J2">
        <f>SUM(_03Book)</f>
        <v>0</v>
      </c>
      <c r="K2">
        <f>SUM(_04Book)</f>
        <v>0</v>
      </c>
      <c r="L2">
        <f>SUM(_05Book)</f>
        <v>0</v>
      </c>
      <c r="M2">
        <f>SUM(_06Book)</f>
        <v>0</v>
      </c>
      <c r="N2">
        <f>SUM(_07Book)</f>
        <v>0</v>
      </c>
      <c r="O2">
        <f>SUM(_08Book)</f>
        <v>0</v>
      </c>
      <c r="P2">
        <f>SUM(_09Book)</f>
        <v>0</v>
      </c>
      <c r="Q2">
        <f>SUM(_10Book)</f>
        <v>0</v>
      </c>
      <c r="R2">
        <f>SUM(_11Book)</f>
        <v>0</v>
      </c>
      <c r="S2">
        <f>SUM(_12Book)</f>
        <v>0</v>
      </c>
      <c r="W2" s="4" t="s">
        <v>16</v>
      </c>
      <c r="X2">
        <f>SUM(_01Web)</f>
        <v>0</v>
      </c>
      <c r="Y2">
        <f>SUM(_02Web)</f>
        <v>0</v>
      </c>
      <c r="Z2">
        <f>SUM(_03Web)</f>
        <v>0</v>
      </c>
      <c r="AA2">
        <f>SUM(_04Web)</f>
        <v>0</v>
      </c>
      <c r="AB2">
        <f>SUM(_05Web)</f>
        <v>0</v>
      </c>
      <c r="AC2">
        <f>SUM(_06Web)</f>
        <v>0</v>
      </c>
      <c r="AD2">
        <f>SUM(_07Web)</f>
        <v>0</v>
      </c>
      <c r="AE2">
        <f>SUM(_08Web)</f>
        <v>0</v>
      </c>
      <c r="AF2">
        <f>SUM(_09Web)</f>
        <v>0</v>
      </c>
      <c r="AG2">
        <f>SUM(_10Web)</f>
        <v>0</v>
      </c>
      <c r="AH2">
        <f>SUM(_11Web)</f>
        <v>0</v>
      </c>
      <c r="AI2">
        <f>SUM(_12Web)</f>
        <v>0</v>
      </c>
    </row>
    <row r="3" spans="1:35" ht="18.75" customHeight="1" x14ac:dyDescent="0.25">
      <c r="A3" s="1" t="s">
        <v>30</v>
      </c>
      <c r="B3" s="1" t="s">
        <v>404</v>
      </c>
      <c r="G3" s="4" t="s">
        <v>15</v>
      </c>
      <c r="H3" s="2" t="e">
        <f>AVERAGE(_01Book)</f>
        <v>#DIV/0!</v>
      </c>
      <c r="I3" s="2" t="e">
        <f>AVERAGE(_02Book)</f>
        <v>#DIV/0!</v>
      </c>
      <c r="J3" s="2" t="e">
        <f>AVERAGE(_03Book)</f>
        <v>#DIV/0!</v>
      </c>
      <c r="K3" s="2" t="e">
        <f>AVERAGE(_04Book)</f>
        <v>#DIV/0!</v>
      </c>
      <c r="L3" s="2" t="e">
        <f>AVERAGE(_05Book)</f>
        <v>#DIV/0!</v>
      </c>
      <c r="M3" s="2" t="e">
        <f>AVERAGE(_06Book)</f>
        <v>#DIV/0!</v>
      </c>
      <c r="N3" s="2" t="e">
        <f>AVERAGE(_07Book)</f>
        <v>#DIV/0!</v>
      </c>
      <c r="O3" s="2" t="e">
        <f>AVERAGE(_08Book)</f>
        <v>#DIV/0!</v>
      </c>
      <c r="P3" s="2" t="e">
        <f>AVERAGE(_09Book)</f>
        <v>#DIV/0!</v>
      </c>
      <c r="Q3" s="2" t="e">
        <f>AVERAGE(_10Book)</f>
        <v>#DIV/0!</v>
      </c>
      <c r="R3" s="2" t="e">
        <f>AVERAGE(_11Book)</f>
        <v>#DIV/0!</v>
      </c>
      <c r="S3" s="2" t="e">
        <f>AVERAGE(_12Book)</f>
        <v>#DIV/0!</v>
      </c>
      <c r="W3" s="4" t="s">
        <v>15</v>
      </c>
      <c r="X3" s="2" t="e">
        <f>AVERAGE(_01Web)</f>
        <v>#DIV/0!</v>
      </c>
      <c r="Y3" s="2" t="e">
        <f>AVERAGE(_02Web)</f>
        <v>#DIV/0!</v>
      </c>
      <c r="Z3" s="2" t="e">
        <f>AVERAGE(_03Web)</f>
        <v>#DIV/0!</v>
      </c>
      <c r="AA3" s="2" t="e">
        <f>AVERAGE(_04Web)</f>
        <v>#DIV/0!</v>
      </c>
      <c r="AB3" s="2" t="e">
        <f>AVERAGE(_05Web)</f>
        <v>#DIV/0!</v>
      </c>
      <c r="AC3" s="2" t="e">
        <f>AVERAGE(_06Web)</f>
        <v>#DIV/0!</v>
      </c>
      <c r="AD3" s="2" t="e">
        <f>AVERAGE(_07Web)</f>
        <v>#DIV/0!</v>
      </c>
      <c r="AE3" s="2" t="e">
        <f>AVERAGE(_08Web)</f>
        <v>#DIV/0!</v>
      </c>
      <c r="AF3" s="2" t="e">
        <f>AVERAGE(_09Web)</f>
        <v>#DIV/0!</v>
      </c>
      <c r="AG3" s="2" t="e">
        <f>AVERAGE(_10Web)</f>
        <v>#DIV/0!</v>
      </c>
      <c r="AH3" s="2" t="e">
        <f>AVERAGE(_11Web)</f>
        <v>#DIV/0!</v>
      </c>
      <c r="AI3" s="2" t="e">
        <f>AVERAGE(_12Web)</f>
        <v>#DIV/0!</v>
      </c>
    </row>
    <row r="4" spans="1:35" ht="18.75" customHeight="1" x14ac:dyDescent="0.25">
      <c r="A4" s="1" t="s">
        <v>31</v>
      </c>
      <c r="B4" s="1" t="s">
        <v>405</v>
      </c>
      <c r="G4" s="4" t="s">
        <v>25</v>
      </c>
      <c r="H4" t="e">
        <f>MEDIAN(_01Book)</f>
        <v>#NUM!</v>
      </c>
      <c r="I4" t="e">
        <f>MEDIAN(_02Book)</f>
        <v>#NUM!</v>
      </c>
      <c r="J4" t="e">
        <f>MEDIAN(_03Book)</f>
        <v>#NUM!</v>
      </c>
      <c r="K4" t="e">
        <f>MEDIAN(_04Book)</f>
        <v>#NUM!</v>
      </c>
      <c r="L4" t="e">
        <f>MEDIAN(_05Book)</f>
        <v>#NUM!</v>
      </c>
      <c r="M4" t="e">
        <f>MEDIAN(_06Book)</f>
        <v>#NUM!</v>
      </c>
      <c r="N4" t="e">
        <f>MEDIAN(_07Book)</f>
        <v>#NUM!</v>
      </c>
      <c r="O4" t="e">
        <f>MEDIAN(_08Book)</f>
        <v>#NUM!</v>
      </c>
      <c r="P4" t="e">
        <f>MEDIAN(_09Book)</f>
        <v>#NUM!</v>
      </c>
      <c r="Q4" t="e">
        <f>MEDIAN(_10Book)</f>
        <v>#NUM!</v>
      </c>
      <c r="R4" t="e">
        <f>MEDIAN(_11Book)</f>
        <v>#NUM!</v>
      </c>
      <c r="S4" t="e">
        <f>MEDIAN(_12Book)</f>
        <v>#NUM!</v>
      </c>
      <c r="W4" s="4" t="s">
        <v>25</v>
      </c>
      <c r="X4" t="e">
        <f>MEDIAN(_01Web)</f>
        <v>#NUM!</v>
      </c>
      <c r="Y4" t="e">
        <f>MEDIAN(_02Web)</f>
        <v>#NUM!</v>
      </c>
      <c r="Z4" t="e">
        <f>MEDIAN(_03Web)</f>
        <v>#NUM!</v>
      </c>
      <c r="AA4" t="e">
        <f>MEDIAN(_04Web)</f>
        <v>#NUM!</v>
      </c>
      <c r="AB4" t="e">
        <f>MEDIAN(_05Web)</f>
        <v>#NUM!</v>
      </c>
      <c r="AC4" t="e">
        <f>MEDIAN(_06Web)</f>
        <v>#NUM!</v>
      </c>
      <c r="AD4" t="e">
        <f>MEDIAN(_07Web)</f>
        <v>#NUM!</v>
      </c>
      <c r="AE4" t="e">
        <f>MEDIAN(_08Web)</f>
        <v>#NUM!</v>
      </c>
      <c r="AF4" t="e">
        <f>MEDIAN(_09Web)</f>
        <v>#NUM!</v>
      </c>
      <c r="AG4" t="e">
        <f>MEDIAN(_10Web)</f>
        <v>#NUM!</v>
      </c>
      <c r="AH4" t="e">
        <f>MEDIAN(_11Web)</f>
        <v>#NUM!</v>
      </c>
      <c r="AI4" t="e">
        <f>MEDIAN(_12Web)</f>
        <v>#NUM!</v>
      </c>
    </row>
    <row r="5" spans="1:35" ht="18.75" customHeight="1" x14ac:dyDescent="0.25">
      <c r="A5" s="1" t="s">
        <v>32</v>
      </c>
      <c r="B5" s="1" t="s">
        <v>406</v>
      </c>
      <c r="G5" s="4" t="s">
        <v>26</v>
      </c>
      <c r="H5">
        <f>MAX(_01Book)</f>
        <v>0</v>
      </c>
      <c r="I5">
        <f>MAX(_02Book)</f>
        <v>0</v>
      </c>
      <c r="J5">
        <f>MAX(_03Book)</f>
        <v>0</v>
      </c>
      <c r="K5">
        <f>MAX(_04Book)</f>
        <v>0</v>
      </c>
      <c r="L5">
        <f>MAX(_05Book)</f>
        <v>0</v>
      </c>
      <c r="M5">
        <f>MAX(_06Book)</f>
        <v>0</v>
      </c>
      <c r="N5">
        <f>MAX(_07Book)</f>
        <v>0</v>
      </c>
      <c r="O5">
        <f>MAX(_08Book)</f>
        <v>0</v>
      </c>
      <c r="P5">
        <f>MAX(_09Book)</f>
        <v>0</v>
      </c>
      <c r="Q5">
        <f>MAX(_10Book)</f>
        <v>0</v>
      </c>
      <c r="R5">
        <f>MAX(_11Book)</f>
        <v>0</v>
      </c>
      <c r="S5">
        <f>MAX(_12Book)</f>
        <v>0</v>
      </c>
      <c r="W5" s="4" t="s">
        <v>26</v>
      </c>
      <c r="X5">
        <f>MAX(_01Web)</f>
        <v>0</v>
      </c>
      <c r="Y5">
        <f>MAX(_02Web)</f>
        <v>0</v>
      </c>
      <c r="Z5">
        <f>MAX(_03Web)</f>
        <v>0</v>
      </c>
      <c r="AA5">
        <f>MAX(_04Web)</f>
        <v>0</v>
      </c>
      <c r="AB5">
        <f>MAX(_05Web)</f>
        <v>0</v>
      </c>
      <c r="AC5">
        <f>MAX(_06Web)</f>
        <v>0</v>
      </c>
      <c r="AD5">
        <f>MAX(_07Web)</f>
        <v>0</v>
      </c>
      <c r="AE5">
        <f>MAX(_08Web)</f>
        <v>0</v>
      </c>
      <c r="AF5">
        <f>MAX(_09Web)</f>
        <v>0</v>
      </c>
      <c r="AG5">
        <f>MAX(_10Web)</f>
        <v>0</v>
      </c>
      <c r="AH5">
        <f>MAX(_11Web)</f>
        <v>0</v>
      </c>
      <c r="AI5">
        <f>MAX(_12Web)</f>
        <v>0</v>
      </c>
    </row>
    <row r="6" spans="1:35" ht="18.75" customHeight="1" x14ac:dyDescent="0.25">
      <c r="A6" s="1" t="s">
        <v>33</v>
      </c>
      <c r="B6" s="1" t="s">
        <v>407</v>
      </c>
      <c r="G6" s="4" t="s">
        <v>27</v>
      </c>
      <c r="H6">
        <f>MIN(_01Book)</f>
        <v>0</v>
      </c>
      <c r="I6">
        <f>MIN(_02Book)</f>
        <v>0</v>
      </c>
      <c r="J6">
        <f>MIN(_03Book)</f>
        <v>0</v>
      </c>
      <c r="K6">
        <f>MIN(_04Book)</f>
        <v>0</v>
      </c>
      <c r="L6">
        <f>MIN(_05Book)</f>
        <v>0</v>
      </c>
      <c r="M6">
        <f>MIN(_06Book)</f>
        <v>0</v>
      </c>
      <c r="N6">
        <f>MIN(_07Book)</f>
        <v>0</v>
      </c>
      <c r="O6">
        <f>MIN(_08Book)</f>
        <v>0</v>
      </c>
      <c r="P6">
        <f>MIN(_09Book)</f>
        <v>0</v>
      </c>
      <c r="Q6">
        <f>MIN(_10Book)</f>
        <v>0</v>
      </c>
      <c r="R6">
        <f>MIN(_11Book)</f>
        <v>0</v>
      </c>
      <c r="S6">
        <f>MIN(_12Book)</f>
        <v>0</v>
      </c>
      <c r="W6" s="4" t="s">
        <v>27</v>
      </c>
      <c r="X6">
        <f>MIN(_01Web)</f>
        <v>0</v>
      </c>
      <c r="Y6">
        <f>MIN(_02Web)</f>
        <v>0</v>
      </c>
      <c r="Z6">
        <f>MIN(_03Web)</f>
        <v>0</v>
      </c>
      <c r="AA6">
        <f>MIN(_04Web)</f>
        <v>0</v>
      </c>
      <c r="AB6">
        <f>MIN(_05Web)</f>
        <v>0</v>
      </c>
      <c r="AC6">
        <f>MIN(_06Web)</f>
        <v>0</v>
      </c>
      <c r="AD6">
        <f>MIN(_07Web)</f>
        <v>0</v>
      </c>
      <c r="AE6">
        <f>MIN(_08Web)</f>
        <v>0</v>
      </c>
      <c r="AF6">
        <f>MIN(_09Web)</f>
        <v>0</v>
      </c>
      <c r="AG6">
        <f>MIN(_10Web)</f>
        <v>0</v>
      </c>
      <c r="AH6">
        <f>MIN(_11Web)</f>
        <v>0</v>
      </c>
      <c r="AI6">
        <f>MIN(_12Web)</f>
        <v>0</v>
      </c>
    </row>
    <row r="7" spans="1:35" ht="18.75" customHeight="1" x14ac:dyDescent="0.25">
      <c r="A7" s="1" t="s">
        <v>34</v>
      </c>
      <c r="B7" s="1" t="s">
        <v>402</v>
      </c>
      <c r="G7" s="4" t="s">
        <v>28</v>
      </c>
      <c r="H7">
        <f>COUNTIF(_01Book, 0)</f>
        <v>0</v>
      </c>
      <c r="I7">
        <f>COUNTIF(_02Book, 0)</f>
        <v>0</v>
      </c>
      <c r="J7">
        <f>COUNTIF(_03Book, 0)</f>
        <v>0</v>
      </c>
      <c r="K7">
        <f>COUNTIF(_04Book, 0)</f>
        <v>0</v>
      </c>
      <c r="L7">
        <f>COUNTIF(_05Book, 0)</f>
        <v>0</v>
      </c>
      <c r="M7">
        <f>COUNTIF(_06Book, 0)</f>
        <v>0</v>
      </c>
      <c r="N7">
        <f>COUNTIF(_07Book, 0)</f>
        <v>0</v>
      </c>
      <c r="O7">
        <f>COUNTIF(_08Book, 0)</f>
        <v>0</v>
      </c>
      <c r="P7">
        <f>COUNTIF(_09Book, 0)</f>
        <v>0</v>
      </c>
      <c r="Q7">
        <f>COUNTIF(_10Book, 0)</f>
        <v>0</v>
      </c>
      <c r="R7">
        <f>COUNTIF(_11Book, 0)</f>
        <v>0</v>
      </c>
      <c r="S7">
        <f>COUNTIF(_12Book, 0)</f>
        <v>0</v>
      </c>
      <c r="W7" s="4" t="s">
        <v>28</v>
      </c>
      <c r="X7">
        <f>COUNTIF(_01Web, 0)</f>
        <v>0</v>
      </c>
      <c r="Y7">
        <f>COUNTIF(_02Web, 0)</f>
        <v>0</v>
      </c>
      <c r="Z7">
        <f>COUNTIF(_03Web, 0)</f>
        <v>0</v>
      </c>
      <c r="AA7">
        <f>COUNTIF(_04Web, 0)</f>
        <v>0</v>
      </c>
      <c r="AB7">
        <f>COUNTIF(_05Web, 0)</f>
        <v>0</v>
      </c>
      <c r="AC7">
        <f>COUNTIF(_06Web, 0)</f>
        <v>0</v>
      </c>
      <c r="AD7">
        <f>COUNTIF(_07Web, 0)</f>
        <v>0</v>
      </c>
      <c r="AE7">
        <f>COUNTIF(_08Web, 0)</f>
        <v>0</v>
      </c>
      <c r="AF7">
        <f>COUNTIF(_09Web, 0)</f>
        <v>0</v>
      </c>
      <c r="AG7">
        <f>COUNTIF(_10Web, 0)</f>
        <v>0</v>
      </c>
      <c r="AH7">
        <f>COUNTIF(_11Web, 0)</f>
        <v>0</v>
      </c>
      <c r="AI7">
        <f>COUNTIF(_12Web, 0)</f>
        <v>0</v>
      </c>
    </row>
    <row r="8" spans="1:35" ht="18.75" customHeight="1" x14ac:dyDescent="0.25">
      <c r="A8" s="1" t="s">
        <v>35</v>
      </c>
      <c r="B8" s="1" t="s">
        <v>408</v>
      </c>
    </row>
    <row r="9" spans="1:35" ht="18.75" customHeight="1" x14ac:dyDescent="0.25">
      <c r="A9" s="1" t="s">
        <v>36</v>
      </c>
      <c r="B9" s="1" t="s">
        <v>403</v>
      </c>
    </row>
    <row r="10" spans="1:35" ht="18.75" customHeight="1" x14ac:dyDescent="0.25">
      <c r="A10" s="1" t="s">
        <v>37</v>
      </c>
      <c r="B10" s="1" t="s">
        <v>404</v>
      </c>
    </row>
    <row r="11" spans="1:35" ht="18.75" customHeight="1" x14ac:dyDescent="0.25">
      <c r="A11" s="1" t="s">
        <v>38</v>
      </c>
      <c r="B11" s="1" t="s">
        <v>405</v>
      </c>
    </row>
    <row r="12" spans="1:35" ht="18.75" customHeight="1" x14ac:dyDescent="0.25">
      <c r="A12" s="1" t="s">
        <v>39</v>
      </c>
      <c r="B12" s="1" t="s">
        <v>406</v>
      </c>
    </row>
    <row r="13" spans="1:35" ht="18.75" customHeight="1" x14ac:dyDescent="0.25">
      <c r="A13" s="1" t="s">
        <v>40</v>
      </c>
      <c r="B13" s="1" t="s">
        <v>407</v>
      </c>
    </row>
    <row r="14" spans="1:35" ht="18.75" customHeight="1" x14ac:dyDescent="0.25">
      <c r="A14" s="1" t="s">
        <v>41</v>
      </c>
      <c r="B14" s="1" t="s">
        <v>402</v>
      </c>
    </row>
    <row r="15" spans="1:35" ht="18.75" customHeight="1" x14ac:dyDescent="0.25">
      <c r="A15" s="1" t="s">
        <v>42</v>
      </c>
      <c r="B15" s="1" t="s">
        <v>408</v>
      </c>
    </row>
    <row r="16" spans="1:35" ht="18.75" customHeight="1" x14ac:dyDescent="0.25">
      <c r="A16" s="1" t="s">
        <v>43</v>
      </c>
      <c r="B16" s="1" t="s">
        <v>403</v>
      </c>
    </row>
    <row r="17" spans="1:2" ht="18.75" customHeight="1" x14ac:dyDescent="0.25">
      <c r="A17" s="1" t="s">
        <v>44</v>
      </c>
      <c r="B17" s="1" t="s">
        <v>404</v>
      </c>
    </row>
    <row r="18" spans="1:2" ht="18.75" customHeight="1" x14ac:dyDescent="0.25">
      <c r="A18" s="1" t="s">
        <v>45</v>
      </c>
      <c r="B18" s="1" t="s">
        <v>405</v>
      </c>
    </row>
    <row r="19" spans="1:2" ht="18.75" customHeight="1" x14ac:dyDescent="0.25">
      <c r="A19" s="1" t="s">
        <v>46</v>
      </c>
      <c r="B19" s="1" t="s">
        <v>406</v>
      </c>
    </row>
    <row r="20" spans="1:2" ht="18.75" customHeight="1" x14ac:dyDescent="0.25">
      <c r="A20" s="1" t="s">
        <v>47</v>
      </c>
      <c r="B20" s="1" t="s">
        <v>407</v>
      </c>
    </row>
    <row r="21" spans="1:2" ht="18.75" customHeight="1" x14ac:dyDescent="0.25">
      <c r="A21" s="1" t="s">
        <v>48</v>
      </c>
      <c r="B21" s="1" t="s">
        <v>402</v>
      </c>
    </row>
    <row r="22" spans="1:2" ht="18.75" customHeight="1" x14ac:dyDescent="0.25">
      <c r="A22" s="1" t="s">
        <v>49</v>
      </c>
      <c r="B22" s="1" t="s">
        <v>408</v>
      </c>
    </row>
    <row r="23" spans="1:2" ht="18.75" customHeight="1" x14ac:dyDescent="0.25">
      <c r="A23" s="1" t="s">
        <v>50</v>
      </c>
      <c r="B23" s="1" t="s">
        <v>403</v>
      </c>
    </row>
    <row r="24" spans="1:2" ht="18.75" customHeight="1" x14ac:dyDescent="0.25">
      <c r="A24" s="1" t="s">
        <v>51</v>
      </c>
      <c r="B24" s="1" t="s">
        <v>404</v>
      </c>
    </row>
    <row r="25" spans="1:2" ht="18.75" customHeight="1" x14ac:dyDescent="0.25">
      <c r="A25" s="1" t="s">
        <v>52</v>
      </c>
      <c r="B25" s="1" t="s">
        <v>405</v>
      </c>
    </row>
    <row r="26" spans="1:2" ht="18.75" customHeight="1" x14ac:dyDescent="0.25">
      <c r="A26" s="1" t="s">
        <v>53</v>
      </c>
      <c r="B26" s="1" t="s">
        <v>406</v>
      </c>
    </row>
    <row r="27" spans="1:2" ht="18.75" customHeight="1" x14ac:dyDescent="0.25">
      <c r="A27" s="1" t="s">
        <v>54</v>
      </c>
      <c r="B27" s="1" t="s">
        <v>407</v>
      </c>
    </row>
    <row r="28" spans="1:2" ht="18.75" customHeight="1" x14ac:dyDescent="0.25">
      <c r="A28" s="1" t="s">
        <v>55</v>
      </c>
      <c r="B28" s="1" t="s">
        <v>402</v>
      </c>
    </row>
    <row r="29" spans="1:2" ht="18.75" customHeight="1" x14ac:dyDescent="0.25">
      <c r="A29" s="1" t="s">
        <v>56</v>
      </c>
      <c r="B29" s="1" t="s">
        <v>408</v>
      </c>
    </row>
    <row r="30" spans="1:2" ht="18.75" customHeight="1" x14ac:dyDescent="0.25">
      <c r="A30" s="1" t="s">
        <v>57</v>
      </c>
      <c r="B30" s="1" t="s">
        <v>403</v>
      </c>
    </row>
    <row r="31" spans="1:2" ht="18.75" customHeight="1" x14ac:dyDescent="0.25">
      <c r="A31" s="1" t="s">
        <v>58</v>
      </c>
      <c r="B31" s="1" t="s">
        <v>404</v>
      </c>
    </row>
    <row r="32" spans="1:2" ht="18.75" customHeight="1" x14ac:dyDescent="0.25">
      <c r="A32" s="1" t="s">
        <v>59</v>
      </c>
      <c r="B32" s="1" t="s">
        <v>405</v>
      </c>
    </row>
    <row r="33" spans="1:2" ht="18.75" customHeight="1" x14ac:dyDescent="0.25">
      <c r="A33" s="1" t="s">
        <v>60</v>
      </c>
      <c r="B33" s="1" t="s">
        <v>406</v>
      </c>
    </row>
    <row r="34" spans="1:2" ht="18.75" customHeight="1" x14ac:dyDescent="0.25">
      <c r="A34" s="1" t="s">
        <v>61</v>
      </c>
      <c r="B34" s="1" t="s">
        <v>407</v>
      </c>
    </row>
    <row r="35" spans="1:2" ht="18.75" customHeight="1" x14ac:dyDescent="0.25">
      <c r="A35" s="1" t="s">
        <v>62</v>
      </c>
      <c r="B35" s="1" t="s">
        <v>402</v>
      </c>
    </row>
    <row r="36" spans="1:2" ht="18.75" customHeight="1" x14ac:dyDescent="0.25">
      <c r="A36" s="1" t="s">
        <v>63</v>
      </c>
      <c r="B36" s="1" t="s">
        <v>408</v>
      </c>
    </row>
    <row r="37" spans="1:2" ht="18.75" customHeight="1" x14ac:dyDescent="0.25">
      <c r="A37" s="1" t="s">
        <v>64</v>
      </c>
      <c r="B37" s="1" t="s">
        <v>403</v>
      </c>
    </row>
    <row r="38" spans="1:2" ht="18.75" customHeight="1" x14ac:dyDescent="0.25">
      <c r="A38" s="1" t="s">
        <v>65</v>
      </c>
      <c r="B38" s="1" t="s">
        <v>404</v>
      </c>
    </row>
    <row r="39" spans="1:2" ht="18.75" customHeight="1" x14ac:dyDescent="0.25">
      <c r="A39" s="1" t="s">
        <v>66</v>
      </c>
      <c r="B39" s="1" t="s">
        <v>405</v>
      </c>
    </row>
    <row r="40" spans="1:2" ht="18.75" customHeight="1" x14ac:dyDescent="0.25">
      <c r="A40" s="1" t="s">
        <v>67</v>
      </c>
      <c r="B40" s="1" t="s">
        <v>406</v>
      </c>
    </row>
    <row r="41" spans="1:2" ht="18.75" customHeight="1" x14ac:dyDescent="0.25">
      <c r="A41" s="1" t="s">
        <v>68</v>
      </c>
      <c r="B41" s="1" t="s">
        <v>407</v>
      </c>
    </row>
    <row r="42" spans="1:2" ht="18.75" customHeight="1" x14ac:dyDescent="0.25">
      <c r="A42" s="1" t="s">
        <v>69</v>
      </c>
      <c r="B42" s="1" t="s">
        <v>402</v>
      </c>
    </row>
    <row r="43" spans="1:2" ht="18.75" customHeight="1" x14ac:dyDescent="0.25">
      <c r="A43" s="1" t="s">
        <v>70</v>
      </c>
      <c r="B43" s="1" t="s">
        <v>408</v>
      </c>
    </row>
    <row r="44" spans="1:2" ht="18.75" customHeight="1" x14ac:dyDescent="0.25">
      <c r="A44" s="1" t="s">
        <v>71</v>
      </c>
      <c r="B44" s="1" t="s">
        <v>403</v>
      </c>
    </row>
    <row r="45" spans="1:2" ht="18.75" customHeight="1" x14ac:dyDescent="0.25">
      <c r="A45" s="1" t="s">
        <v>72</v>
      </c>
      <c r="B45" s="1" t="s">
        <v>404</v>
      </c>
    </row>
    <row r="46" spans="1:2" ht="18.75" customHeight="1" x14ac:dyDescent="0.25">
      <c r="A46" s="1" t="s">
        <v>73</v>
      </c>
      <c r="B46" s="1" t="s">
        <v>405</v>
      </c>
    </row>
    <row r="47" spans="1:2" ht="18.75" customHeight="1" x14ac:dyDescent="0.25">
      <c r="A47" s="1" t="s">
        <v>74</v>
      </c>
      <c r="B47" s="1" t="s">
        <v>406</v>
      </c>
    </row>
    <row r="48" spans="1:2" ht="18.75" customHeight="1" x14ac:dyDescent="0.25">
      <c r="A48" s="1" t="s">
        <v>75</v>
      </c>
      <c r="B48" s="1" t="s">
        <v>407</v>
      </c>
    </row>
    <row r="49" spans="1:2" ht="18.75" customHeight="1" x14ac:dyDescent="0.25">
      <c r="A49" s="1" t="s">
        <v>76</v>
      </c>
      <c r="B49" s="1" t="s">
        <v>402</v>
      </c>
    </row>
    <row r="50" spans="1:2" ht="18.75" customHeight="1" x14ac:dyDescent="0.25">
      <c r="A50" s="1" t="s">
        <v>77</v>
      </c>
      <c r="B50" s="1" t="s">
        <v>408</v>
      </c>
    </row>
    <row r="51" spans="1:2" ht="18.75" customHeight="1" x14ac:dyDescent="0.25">
      <c r="A51" s="1" t="s">
        <v>78</v>
      </c>
      <c r="B51" s="1" t="s">
        <v>403</v>
      </c>
    </row>
    <row r="52" spans="1:2" ht="18.75" customHeight="1" x14ac:dyDescent="0.25">
      <c r="A52" s="1" t="s">
        <v>79</v>
      </c>
      <c r="B52" s="1" t="s">
        <v>404</v>
      </c>
    </row>
    <row r="53" spans="1:2" ht="18.75" customHeight="1" x14ac:dyDescent="0.25">
      <c r="A53" s="1" t="s">
        <v>80</v>
      </c>
      <c r="B53" s="1" t="s">
        <v>405</v>
      </c>
    </row>
    <row r="54" spans="1:2" ht="18.75" customHeight="1" x14ac:dyDescent="0.25">
      <c r="A54" s="1" t="s">
        <v>81</v>
      </c>
      <c r="B54" s="1" t="s">
        <v>406</v>
      </c>
    </row>
    <row r="55" spans="1:2" ht="18.75" customHeight="1" x14ac:dyDescent="0.25">
      <c r="A55" s="1" t="s">
        <v>82</v>
      </c>
      <c r="B55" s="1" t="s">
        <v>407</v>
      </c>
    </row>
    <row r="56" spans="1:2" ht="18.75" customHeight="1" x14ac:dyDescent="0.25">
      <c r="A56" s="1" t="s">
        <v>83</v>
      </c>
      <c r="B56" s="1" t="s">
        <v>402</v>
      </c>
    </row>
    <row r="57" spans="1:2" ht="18.75" customHeight="1" x14ac:dyDescent="0.25">
      <c r="A57" s="1" t="s">
        <v>84</v>
      </c>
      <c r="B57" s="1" t="s">
        <v>408</v>
      </c>
    </row>
    <row r="58" spans="1:2" ht="18.75" customHeight="1" x14ac:dyDescent="0.25">
      <c r="A58" s="1" t="s">
        <v>85</v>
      </c>
      <c r="B58" s="1" t="s">
        <v>403</v>
      </c>
    </row>
    <row r="59" spans="1:2" ht="18.75" customHeight="1" x14ac:dyDescent="0.25">
      <c r="A59" s="1" t="s">
        <v>86</v>
      </c>
      <c r="B59" s="1" t="s">
        <v>404</v>
      </c>
    </row>
    <row r="60" spans="1:2" ht="18.75" customHeight="1" x14ac:dyDescent="0.25">
      <c r="A60" s="1" t="s">
        <v>87</v>
      </c>
      <c r="B60" s="1" t="s">
        <v>405</v>
      </c>
    </row>
    <row r="61" spans="1:2" ht="18.75" customHeight="1" x14ac:dyDescent="0.25">
      <c r="A61" s="1" t="s">
        <v>88</v>
      </c>
      <c r="B61" s="1" t="s">
        <v>406</v>
      </c>
    </row>
    <row r="62" spans="1:2" ht="18.75" customHeight="1" x14ac:dyDescent="0.25">
      <c r="A62" s="1" t="s">
        <v>89</v>
      </c>
      <c r="B62" s="1" t="s">
        <v>407</v>
      </c>
    </row>
    <row r="63" spans="1:2" ht="18.75" customHeight="1" x14ac:dyDescent="0.25">
      <c r="A63" s="1" t="s">
        <v>90</v>
      </c>
      <c r="B63" s="1" t="s">
        <v>402</v>
      </c>
    </row>
    <row r="64" spans="1:2" ht="18.75" customHeight="1" x14ac:dyDescent="0.25">
      <c r="A64" s="1" t="s">
        <v>91</v>
      </c>
      <c r="B64" s="1" t="s">
        <v>408</v>
      </c>
    </row>
    <row r="65" spans="1:2" ht="18.75" customHeight="1" x14ac:dyDescent="0.25">
      <c r="A65" s="1" t="s">
        <v>92</v>
      </c>
      <c r="B65" s="1" t="s">
        <v>403</v>
      </c>
    </row>
    <row r="66" spans="1:2" ht="18.75" customHeight="1" x14ac:dyDescent="0.25">
      <c r="A66" s="1" t="s">
        <v>93</v>
      </c>
      <c r="B66" s="1" t="s">
        <v>404</v>
      </c>
    </row>
    <row r="67" spans="1:2" ht="18.75" customHeight="1" x14ac:dyDescent="0.25">
      <c r="A67" s="1" t="s">
        <v>94</v>
      </c>
      <c r="B67" s="1" t="s">
        <v>405</v>
      </c>
    </row>
    <row r="68" spans="1:2" ht="18.75" customHeight="1" x14ac:dyDescent="0.25">
      <c r="A68" s="1" t="s">
        <v>95</v>
      </c>
      <c r="B68" s="1" t="s">
        <v>406</v>
      </c>
    </row>
    <row r="69" spans="1:2" ht="18.75" customHeight="1" x14ac:dyDescent="0.25">
      <c r="A69" s="1" t="s">
        <v>96</v>
      </c>
      <c r="B69" s="1" t="s">
        <v>407</v>
      </c>
    </row>
    <row r="70" spans="1:2" ht="18.75" customHeight="1" x14ac:dyDescent="0.25">
      <c r="A70" s="1" t="s">
        <v>97</v>
      </c>
      <c r="B70" s="1" t="s">
        <v>402</v>
      </c>
    </row>
    <row r="71" spans="1:2" ht="18.75" customHeight="1" x14ac:dyDescent="0.25">
      <c r="A71" s="1" t="s">
        <v>98</v>
      </c>
      <c r="B71" s="1" t="s">
        <v>408</v>
      </c>
    </row>
    <row r="72" spans="1:2" ht="18.75" customHeight="1" x14ac:dyDescent="0.25">
      <c r="A72" s="1" t="s">
        <v>99</v>
      </c>
      <c r="B72" s="1" t="s">
        <v>403</v>
      </c>
    </row>
    <row r="73" spans="1:2" ht="18.75" customHeight="1" x14ac:dyDescent="0.25">
      <c r="A73" s="1" t="s">
        <v>100</v>
      </c>
      <c r="B73" s="1" t="s">
        <v>404</v>
      </c>
    </row>
    <row r="74" spans="1:2" ht="18.75" customHeight="1" x14ac:dyDescent="0.25">
      <c r="A74" s="1" t="s">
        <v>101</v>
      </c>
      <c r="B74" s="1" t="s">
        <v>405</v>
      </c>
    </row>
    <row r="75" spans="1:2" ht="18.75" customHeight="1" x14ac:dyDescent="0.25">
      <c r="A75" s="1" t="s">
        <v>102</v>
      </c>
      <c r="B75" s="1" t="s">
        <v>406</v>
      </c>
    </row>
    <row r="76" spans="1:2" ht="18.75" customHeight="1" x14ac:dyDescent="0.25">
      <c r="A76" s="1" t="s">
        <v>103</v>
      </c>
      <c r="B76" s="1" t="s">
        <v>407</v>
      </c>
    </row>
    <row r="77" spans="1:2" ht="18.75" customHeight="1" x14ac:dyDescent="0.25">
      <c r="A77" s="1" t="s">
        <v>104</v>
      </c>
      <c r="B77" s="1" t="s">
        <v>402</v>
      </c>
    </row>
    <row r="78" spans="1:2" ht="18.75" customHeight="1" x14ac:dyDescent="0.25">
      <c r="A78" s="1" t="s">
        <v>105</v>
      </c>
      <c r="B78" s="1" t="s">
        <v>408</v>
      </c>
    </row>
    <row r="79" spans="1:2" ht="18.75" customHeight="1" x14ac:dyDescent="0.25">
      <c r="A79" s="1" t="s">
        <v>106</v>
      </c>
      <c r="B79" s="1" t="s">
        <v>403</v>
      </c>
    </row>
    <row r="80" spans="1:2" ht="18.75" customHeight="1" x14ac:dyDescent="0.25">
      <c r="A80" s="1" t="s">
        <v>107</v>
      </c>
      <c r="B80" s="1" t="s">
        <v>404</v>
      </c>
    </row>
    <row r="81" spans="1:2" ht="18.75" customHeight="1" x14ac:dyDescent="0.25">
      <c r="A81" s="1" t="s">
        <v>108</v>
      </c>
      <c r="B81" s="1" t="s">
        <v>405</v>
      </c>
    </row>
    <row r="82" spans="1:2" ht="18.75" customHeight="1" x14ac:dyDescent="0.25">
      <c r="A82" s="1" t="s">
        <v>109</v>
      </c>
      <c r="B82" s="1" t="s">
        <v>406</v>
      </c>
    </row>
    <row r="83" spans="1:2" ht="18.75" customHeight="1" x14ac:dyDescent="0.25">
      <c r="A83" s="1" t="s">
        <v>110</v>
      </c>
      <c r="B83" s="1" t="s">
        <v>407</v>
      </c>
    </row>
    <row r="84" spans="1:2" ht="18.75" customHeight="1" x14ac:dyDescent="0.25">
      <c r="A84" s="1" t="s">
        <v>111</v>
      </c>
      <c r="B84" s="1" t="s">
        <v>402</v>
      </c>
    </row>
    <row r="85" spans="1:2" ht="18.75" customHeight="1" x14ac:dyDescent="0.25">
      <c r="A85" s="1" t="s">
        <v>112</v>
      </c>
      <c r="B85" s="1" t="s">
        <v>408</v>
      </c>
    </row>
    <row r="86" spans="1:2" ht="18.75" customHeight="1" x14ac:dyDescent="0.25">
      <c r="A86" s="1" t="s">
        <v>113</v>
      </c>
      <c r="B86" s="1" t="s">
        <v>403</v>
      </c>
    </row>
    <row r="87" spans="1:2" ht="18.75" customHeight="1" x14ac:dyDescent="0.25">
      <c r="A87" s="1" t="s">
        <v>114</v>
      </c>
      <c r="B87" s="1" t="s">
        <v>404</v>
      </c>
    </row>
    <row r="88" spans="1:2" ht="18.75" customHeight="1" x14ac:dyDescent="0.25">
      <c r="A88" s="1" t="s">
        <v>115</v>
      </c>
      <c r="B88" s="1" t="s">
        <v>405</v>
      </c>
    </row>
    <row r="89" spans="1:2" ht="18.75" customHeight="1" x14ac:dyDescent="0.25">
      <c r="A89" s="1" t="s">
        <v>116</v>
      </c>
      <c r="B89" s="1" t="s">
        <v>406</v>
      </c>
    </row>
    <row r="90" spans="1:2" ht="18.75" customHeight="1" x14ac:dyDescent="0.25">
      <c r="A90" s="1" t="s">
        <v>117</v>
      </c>
      <c r="B90" s="1" t="s">
        <v>407</v>
      </c>
    </row>
    <row r="91" spans="1:2" ht="18.75" customHeight="1" x14ac:dyDescent="0.25">
      <c r="A91" s="1" t="s">
        <v>118</v>
      </c>
      <c r="B91" s="1" t="s">
        <v>402</v>
      </c>
    </row>
    <row r="92" spans="1:2" ht="18.75" customHeight="1" x14ac:dyDescent="0.25">
      <c r="A92" s="1" t="s">
        <v>119</v>
      </c>
      <c r="B92" s="1" t="s">
        <v>408</v>
      </c>
    </row>
    <row r="93" spans="1:2" ht="18.75" customHeight="1" x14ac:dyDescent="0.25">
      <c r="A93" s="1" t="s">
        <v>120</v>
      </c>
      <c r="B93" s="1" t="s">
        <v>403</v>
      </c>
    </row>
    <row r="94" spans="1:2" ht="18.75" customHeight="1" x14ac:dyDescent="0.25">
      <c r="A94" s="1" t="s">
        <v>121</v>
      </c>
      <c r="B94" s="1" t="s">
        <v>404</v>
      </c>
    </row>
    <row r="95" spans="1:2" ht="18.75" customHeight="1" x14ac:dyDescent="0.25">
      <c r="A95" s="1" t="s">
        <v>122</v>
      </c>
      <c r="B95" s="1" t="s">
        <v>405</v>
      </c>
    </row>
    <row r="96" spans="1:2" ht="18.75" customHeight="1" x14ac:dyDescent="0.25">
      <c r="A96" s="1" t="s">
        <v>123</v>
      </c>
      <c r="B96" s="1" t="s">
        <v>406</v>
      </c>
    </row>
    <row r="97" spans="1:2" ht="18.75" customHeight="1" x14ac:dyDescent="0.25">
      <c r="A97" s="1" t="s">
        <v>124</v>
      </c>
      <c r="B97" s="1" t="s">
        <v>407</v>
      </c>
    </row>
    <row r="98" spans="1:2" ht="18.75" customHeight="1" x14ac:dyDescent="0.25">
      <c r="A98" s="1" t="s">
        <v>125</v>
      </c>
      <c r="B98" s="1" t="s">
        <v>402</v>
      </c>
    </row>
    <row r="99" spans="1:2" ht="18.75" customHeight="1" x14ac:dyDescent="0.25">
      <c r="A99" s="1" t="s">
        <v>126</v>
      </c>
      <c r="B99" s="1" t="s">
        <v>408</v>
      </c>
    </row>
    <row r="100" spans="1:2" ht="18.75" customHeight="1" x14ac:dyDescent="0.25">
      <c r="A100" s="1" t="s">
        <v>127</v>
      </c>
      <c r="B100" s="1" t="s">
        <v>403</v>
      </c>
    </row>
    <row r="101" spans="1:2" ht="18.75" customHeight="1" x14ac:dyDescent="0.25">
      <c r="A101" s="1" t="s">
        <v>128</v>
      </c>
      <c r="B101" s="1" t="s">
        <v>404</v>
      </c>
    </row>
    <row r="102" spans="1:2" ht="18.75" customHeight="1" x14ac:dyDescent="0.25">
      <c r="A102" s="1" t="s">
        <v>129</v>
      </c>
      <c r="B102" s="1" t="s">
        <v>405</v>
      </c>
    </row>
    <row r="103" spans="1:2" ht="18.75" customHeight="1" x14ac:dyDescent="0.25">
      <c r="A103" s="1" t="s">
        <v>130</v>
      </c>
      <c r="B103" s="1" t="s">
        <v>406</v>
      </c>
    </row>
    <row r="104" spans="1:2" ht="18.75" customHeight="1" x14ac:dyDescent="0.25">
      <c r="A104" s="1" t="s">
        <v>131</v>
      </c>
      <c r="B104" s="1" t="s">
        <v>407</v>
      </c>
    </row>
    <row r="105" spans="1:2" ht="18.75" customHeight="1" x14ac:dyDescent="0.25">
      <c r="A105" s="1" t="s">
        <v>132</v>
      </c>
      <c r="B105" s="1" t="s">
        <v>402</v>
      </c>
    </row>
    <row r="106" spans="1:2" ht="18.75" customHeight="1" x14ac:dyDescent="0.25">
      <c r="A106" s="1" t="s">
        <v>133</v>
      </c>
      <c r="B106" s="1" t="s">
        <v>408</v>
      </c>
    </row>
    <row r="107" spans="1:2" ht="18.75" customHeight="1" x14ac:dyDescent="0.25">
      <c r="A107" s="1" t="s">
        <v>134</v>
      </c>
      <c r="B107" s="1" t="s">
        <v>403</v>
      </c>
    </row>
    <row r="108" spans="1:2" ht="18.75" customHeight="1" x14ac:dyDescent="0.25">
      <c r="A108" s="1" t="s">
        <v>135</v>
      </c>
      <c r="B108" s="1" t="s">
        <v>404</v>
      </c>
    </row>
    <row r="109" spans="1:2" ht="18.75" customHeight="1" x14ac:dyDescent="0.25">
      <c r="A109" s="1" t="s">
        <v>136</v>
      </c>
      <c r="B109" s="1" t="s">
        <v>405</v>
      </c>
    </row>
    <row r="110" spans="1:2" ht="18.75" customHeight="1" x14ac:dyDescent="0.25">
      <c r="A110" s="1" t="s">
        <v>137</v>
      </c>
      <c r="B110" s="1" t="s">
        <v>406</v>
      </c>
    </row>
    <row r="111" spans="1:2" ht="18.75" customHeight="1" x14ac:dyDescent="0.25">
      <c r="A111" s="1" t="s">
        <v>138</v>
      </c>
      <c r="B111" s="1" t="s">
        <v>407</v>
      </c>
    </row>
    <row r="112" spans="1:2" ht="18.75" customHeight="1" x14ac:dyDescent="0.25">
      <c r="A112" s="1" t="s">
        <v>139</v>
      </c>
      <c r="B112" s="1" t="s">
        <v>402</v>
      </c>
    </row>
    <row r="113" spans="1:2" ht="18.75" customHeight="1" x14ac:dyDescent="0.25">
      <c r="A113" s="1" t="s">
        <v>140</v>
      </c>
      <c r="B113" s="1" t="s">
        <v>408</v>
      </c>
    </row>
    <row r="114" spans="1:2" ht="18.75" customHeight="1" x14ac:dyDescent="0.25">
      <c r="A114" s="1" t="s">
        <v>141</v>
      </c>
      <c r="B114" s="1" t="s">
        <v>403</v>
      </c>
    </row>
    <row r="115" spans="1:2" ht="18.75" customHeight="1" x14ac:dyDescent="0.25">
      <c r="A115" s="1" t="s">
        <v>142</v>
      </c>
      <c r="B115" s="1" t="s">
        <v>404</v>
      </c>
    </row>
    <row r="116" spans="1:2" ht="18.75" customHeight="1" x14ac:dyDescent="0.25">
      <c r="A116" s="1" t="s">
        <v>143</v>
      </c>
      <c r="B116" s="1" t="s">
        <v>405</v>
      </c>
    </row>
    <row r="117" spans="1:2" ht="18.75" customHeight="1" x14ac:dyDescent="0.25">
      <c r="A117" s="1" t="s">
        <v>144</v>
      </c>
      <c r="B117" s="1" t="s">
        <v>406</v>
      </c>
    </row>
    <row r="118" spans="1:2" ht="18.75" customHeight="1" x14ac:dyDescent="0.25">
      <c r="A118" s="1" t="s">
        <v>145</v>
      </c>
      <c r="B118" s="1" t="s">
        <v>407</v>
      </c>
    </row>
    <row r="119" spans="1:2" ht="18.75" customHeight="1" x14ac:dyDescent="0.25">
      <c r="A119" s="1" t="s">
        <v>146</v>
      </c>
      <c r="B119" s="1" t="s">
        <v>402</v>
      </c>
    </row>
    <row r="120" spans="1:2" ht="18.75" customHeight="1" x14ac:dyDescent="0.25">
      <c r="A120" s="1" t="s">
        <v>147</v>
      </c>
      <c r="B120" s="1" t="s">
        <v>408</v>
      </c>
    </row>
    <row r="121" spans="1:2" ht="18.75" customHeight="1" x14ac:dyDescent="0.25">
      <c r="A121" s="1" t="s">
        <v>148</v>
      </c>
      <c r="B121" s="1" t="s">
        <v>403</v>
      </c>
    </row>
    <row r="122" spans="1:2" ht="18.75" customHeight="1" x14ac:dyDescent="0.25">
      <c r="A122" s="1" t="s">
        <v>149</v>
      </c>
      <c r="B122" s="1" t="s">
        <v>404</v>
      </c>
    </row>
    <row r="123" spans="1:2" ht="18.75" customHeight="1" x14ac:dyDescent="0.25">
      <c r="A123" s="1" t="s">
        <v>150</v>
      </c>
      <c r="B123" s="1" t="s">
        <v>405</v>
      </c>
    </row>
    <row r="124" spans="1:2" ht="18.75" customHeight="1" x14ac:dyDescent="0.25">
      <c r="A124" s="1" t="s">
        <v>151</v>
      </c>
      <c r="B124" s="1" t="s">
        <v>406</v>
      </c>
    </row>
    <row r="125" spans="1:2" ht="18.75" customHeight="1" x14ac:dyDescent="0.25">
      <c r="A125" s="1" t="s">
        <v>152</v>
      </c>
      <c r="B125" s="1" t="s">
        <v>407</v>
      </c>
    </row>
    <row r="126" spans="1:2" ht="18.75" customHeight="1" x14ac:dyDescent="0.25">
      <c r="A126" s="1" t="s">
        <v>153</v>
      </c>
      <c r="B126" s="1" t="s">
        <v>402</v>
      </c>
    </row>
    <row r="127" spans="1:2" ht="18.75" customHeight="1" x14ac:dyDescent="0.25">
      <c r="A127" s="1" t="s">
        <v>154</v>
      </c>
      <c r="B127" s="1" t="s">
        <v>408</v>
      </c>
    </row>
    <row r="128" spans="1:2" ht="18.75" customHeight="1" x14ac:dyDescent="0.25">
      <c r="A128" s="1" t="s">
        <v>155</v>
      </c>
      <c r="B128" s="1" t="s">
        <v>403</v>
      </c>
    </row>
    <row r="129" spans="1:2" ht="18.75" customHeight="1" x14ac:dyDescent="0.25">
      <c r="A129" s="1" t="s">
        <v>156</v>
      </c>
      <c r="B129" s="1" t="s">
        <v>404</v>
      </c>
    </row>
    <row r="130" spans="1:2" ht="18.75" customHeight="1" x14ac:dyDescent="0.25">
      <c r="A130" s="1" t="s">
        <v>157</v>
      </c>
      <c r="B130" s="1" t="s">
        <v>405</v>
      </c>
    </row>
    <row r="131" spans="1:2" ht="18.75" customHeight="1" x14ac:dyDescent="0.25">
      <c r="A131" s="1" t="s">
        <v>158</v>
      </c>
      <c r="B131" s="1" t="s">
        <v>406</v>
      </c>
    </row>
    <row r="132" spans="1:2" ht="18.75" customHeight="1" x14ac:dyDescent="0.25">
      <c r="A132" s="1" t="s">
        <v>159</v>
      </c>
      <c r="B132" s="1" t="s">
        <v>407</v>
      </c>
    </row>
    <row r="133" spans="1:2" ht="18.75" customHeight="1" x14ac:dyDescent="0.25">
      <c r="A133" s="1" t="s">
        <v>160</v>
      </c>
      <c r="B133" s="1" t="s">
        <v>402</v>
      </c>
    </row>
    <row r="134" spans="1:2" ht="18.75" customHeight="1" x14ac:dyDescent="0.25">
      <c r="A134" s="1" t="s">
        <v>161</v>
      </c>
      <c r="B134" s="1" t="s">
        <v>408</v>
      </c>
    </row>
    <row r="135" spans="1:2" ht="18.75" customHeight="1" x14ac:dyDescent="0.25">
      <c r="A135" s="1" t="s">
        <v>162</v>
      </c>
      <c r="B135" s="1" t="s">
        <v>403</v>
      </c>
    </row>
    <row r="136" spans="1:2" ht="18.75" customHeight="1" x14ac:dyDescent="0.25">
      <c r="A136" s="1" t="s">
        <v>163</v>
      </c>
      <c r="B136" s="1" t="s">
        <v>404</v>
      </c>
    </row>
    <row r="137" spans="1:2" ht="18.75" customHeight="1" x14ac:dyDescent="0.25">
      <c r="A137" s="1" t="s">
        <v>164</v>
      </c>
      <c r="B137" s="1" t="s">
        <v>405</v>
      </c>
    </row>
    <row r="138" spans="1:2" ht="18.75" customHeight="1" x14ac:dyDescent="0.25">
      <c r="A138" s="1" t="s">
        <v>165</v>
      </c>
      <c r="B138" s="1" t="s">
        <v>406</v>
      </c>
    </row>
    <row r="139" spans="1:2" ht="18.75" customHeight="1" x14ac:dyDescent="0.25">
      <c r="A139" s="1" t="s">
        <v>166</v>
      </c>
      <c r="B139" s="1" t="s">
        <v>407</v>
      </c>
    </row>
    <row r="140" spans="1:2" ht="18.75" customHeight="1" x14ac:dyDescent="0.25">
      <c r="A140" s="1" t="s">
        <v>167</v>
      </c>
      <c r="B140" s="1" t="s">
        <v>402</v>
      </c>
    </row>
    <row r="141" spans="1:2" ht="18.75" customHeight="1" x14ac:dyDescent="0.25">
      <c r="A141" s="1" t="s">
        <v>168</v>
      </c>
      <c r="B141" s="1" t="s">
        <v>408</v>
      </c>
    </row>
    <row r="142" spans="1:2" ht="18.75" customHeight="1" x14ac:dyDescent="0.25">
      <c r="A142" s="1" t="s">
        <v>169</v>
      </c>
      <c r="B142" s="1" t="s">
        <v>403</v>
      </c>
    </row>
    <row r="143" spans="1:2" ht="18.75" customHeight="1" x14ac:dyDescent="0.25">
      <c r="A143" s="1" t="s">
        <v>170</v>
      </c>
      <c r="B143" s="1" t="s">
        <v>404</v>
      </c>
    </row>
    <row r="144" spans="1:2" ht="18.75" customHeight="1" x14ac:dyDescent="0.25">
      <c r="A144" s="1" t="s">
        <v>171</v>
      </c>
      <c r="B144" s="1" t="s">
        <v>405</v>
      </c>
    </row>
    <row r="145" spans="1:2" ht="18.75" customHeight="1" x14ac:dyDescent="0.25">
      <c r="A145" s="1" t="s">
        <v>172</v>
      </c>
      <c r="B145" s="1" t="s">
        <v>406</v>
      </c>
    </row>
    <row r="146" spans="1:2" ht="18.75" customHeight="1" x14ac:dyDescent="0.25">
      <c r="A146" s="1" t="s">
        <v>173</v>
      </c>
      <c r="B146" s="1" t="s">
        <v>407</v>
      </c>
    </row>
    <row r="147" spans="1:2" ht="18.75" customHeight="1" x14ac:dyDescent="0.25">
      <c r="A147" s="1" t="s">
        <v>174</v>
      </c>
      <c r="B147" s="1" t="s">
        <v>402</v>
      </c>
    </row>
    <row r="148" spans="1:2" ht="18.75" customHeight="1" x14ac:dyDescent="0.25">
      <c r="A148" s="1" t="s">
        <v>175</v>
      </c>
      <c r="B148" s="1" t="s">
        <v>408</v>
      </c>
    </row>
    <row r="149" spans="1:2" ht="18.75" customHeight="1" x14ac:dyDescent="0.25">
      <c r="A149" s="1" t="s">
        <v>176</v>
      </c>
      <c r="B149" s="1" t="s">
        <v>403</v>
      </c>
    </row>
    <row r="150" spans="1:2" ht="18.75" customHeight="1" x14ac:dyDescent="0.25">
      <c r="A150" s="1" t="s">
        <v>177</v>
      </c>
      <c r="B150" s="1" t="s">
        <v>404</v>
      </c>
    </row>
    <row r="151" spans="1:2" ht="18.75" customHeight="1" x14ac:dyDescent="0.25">
      <c r="A151" s="1" t="s">
        <v>178</v>
      </c>
      <c r="B151" s="1" t="s">
        <v>405</v>
      </c>
    </row>
    <row r="152" spans="1:2" ht="18.75" customHeight="1" x14ac:dyDescent="0.25">
      <c r="A152" s="1" t="s">
        <v>179</v>
      </c>
      <c r="B152" s="1" t="s">
        <v>406</v>
      </c>
    </row>
    <row r="153" spans="1:2" ht="18.75" customHeight="1" x14ac:dyDescent="0.25">
      <c r="A153" s="1" t="s">
        <v>180</v>
      </c>
      <c r="B153" s="1" t="s">
        <v>407</v>
      </c>
    </row>
    <row r="154" spans="1:2" ht="18.75" customHeight="1" x14ac:dyDescent="0.25">
      <c r="A154" s="1" t="s">
        <v>181</v>
      </c>
      <c r="B154" s="1" t="s">
        <v>402</v>
      </c>
    </row>
    <row r="155" spans="1:2" ht="18.75" customHeight="1" x14ac:dyDescent="0.25">
      <c r="A155" s="1" t="s">
        <v>182</v>
      </c>
      <c r="B155" s="1" t="s">
        <v>408</v>
      </c>
    </row>
    <row r="156" spans="1:2" ht="18.75" customHeight="1" x14ac:dyDescent="0.25">
      <c r="A156" s="1" t="s">
        <v>183</v>
      </c>
      <c r="B156" s="1" t="s">
        <v>403</v>
      </c>
    </row>
    <row r="157" spans="1:2" ht="18.75" customHeight="1" x14ac:dyDescent="0.25">
      <c r="A157" s="1" t="s">
        <v>184</v>
      </c>
      <c r="B157" s="1" t="s">
        <v>404</v>
      </c>
    </row>
    <row r="158" spans="1:2" ht="18.75" customHeight="1" x14ac:dyDescent="0.25">
      <c r="A158" s="1" t="s">
        <v>185</v>
      </c>
      <c r="B158" s="1" t="s">
        <v>405</v>
      </c>
    </row>
    <row r="159" spans="1:2" ht="18.75" customHeight="1" x14ac:dyDescent="0.25">
      <c r="A159" s="1" t="s">
        <v>186</v>
      </c>
      <c r="B159" s="1" t="s">
        <v>406</v>
      </c>
    </row>
    <row r="160" spans="1:2" ht="18.75" customHeight="1" x14ac:dyDescent="0.25">
      <c r="A160" s="1" t="s">
        <v>187</v>
      </c>
      <c r="B160" s="1" t="s">
        <v>407</v>
      </c>
    </row>
    <row r="161" spans="1:2" ht="18.75" customHeight="1" x14ac:dyDescent="0.25">
      <c r="A161" s="1" t="s">
        <v>188</v>
      </c>
      <c r="B161" s="1" t="s">
        <v>402</v>
      </c>
    </row>
    <row r="162" spans="1:2" ht="18.75" customHeight="1" x14ac:dyDescent="0.25">
      <c r="A162" s="1" t="s">
        <v>189</v>
      </c>
      <c r="B162" s="1" t="s">
        <v>408</v>
      </c>
    </row>
    <row r="163" spans="1:2" ht="18.75" customHeight="1" x14ac:dyDescent="0.25">
      <c r="A163" s="1" t="s">
        <v>190</v>
      </c>
      <c r="B163" s="1" t="s">
        <v>403</v>
      </c>
    </row>
    <row r="164" spans="1:2" ht="18.75" customHeight="1" x14ac:dyDescent="0.25">
      <c r="A164" s="1" t="s">
        <v>191</v>
      </c>
      <c r="B164" s="1" t="s">
        <v>404</v>
      </c>
    </row>
    <row r="165" spans="1:2" ht="18.75" customHeight="1" x14ac:dyDescent="0.25">
      <c r="A165" s="1" t="s">
        <v>192</v>
      </c>
      <c r="B165" s="1" t="s">
        <v>405</v>
      </c>
    </row>
    <row r="166" spans="1:2" ht="18.75" customHeight="1" x14ac:dyDescent="0.25">
      <c r="A166" s="1" t="s">
        <v>193</v>
      </c>
      <c r="B166" s="1" t="s">
        <v>406</v>
      </c>
    </row>
    <row r="167" spans="1:2" ht="18.75" customHeight="1" x14ac:dyDescent="0.25">
      <c r="A167" s="1" t="s">
        <v>194</v>
      </c>
      <c r="B167" s="1" t="s">
        <v>407</v>
      </c>
    </row>
    <row r="168" spans="1:2" ht="18.75" customHeight="1" x14ac:dyDescent="0.25">
      <c r="A168" s="1" t="s">
        <v>195</v>
      </c>
      <c r="B168" s="1" t="s">
        <v>402</v>
      </c>
    </row>
    <row r="169" spans="1:2" ht="18.75" customHeight="1" x14ac:dyDescent="0.25">
      <c r="A169" s="1" t="s">
        <v>196</v>
      </c>
      <c r="B169" s="1" t="s">
        <v>408</v>
      </c>
    </row>
    <row r="170" spans="1:2" ht="18.75" customHeight="1" x14ac:dyDescent="0.25">
      <c r="A170" s="1" t="s">
        <v>197</v>
      </c>
      <c r="B170" s="1" t="s">
        <v>403</v>
      </c>
    </row>
    <row r="171" spans="1:2" ht="18.75" customHeight="1" x14ac:dyDescent="0.25">
      <c r="A171" s="1" t="s">
        <v>198</v>
      </c>
      <c r="B171" s="1" t="s">
        <v>404</v>
      </c>
    </row>
    <row r="172" spans="1:2" ht="18.75" customHeight="1" x14ac:dyDescent="0.25">
      <c r="A172" s="1" t="s">
        <v>199</v>
      </c>
      <c r="B172" s="1" t="s">
        <v>405</v>
      </c>
    </row>
    <row r="173" spans="1:2" ht="18.75" customHeight="1" x14ac:dyDescent="0.25">
      <c r="A173" s="1" t="s">
        <v>200</v>
      </c>
      <c r="B173" s="1" t="s">
        <v>406</v>
      </c>
    </row>
    <row r="174" spans="1:2" ht="18.75" customHeight="1" x14ac:dyDescent="0.25">
      <c r="A174" s="1" t="s">
        <v>201</v>
      </c>
      <c r="B174" s="1" t="s">
        <v>407</v>
      </c>
    </row>
    <row r="175" spans="1:2" ht="18.75" customHeight="1" x14ac:dyDescent="0.25">
      <c r="A175" s="1" t="s">
        <v>202</v>
      </c>
      <c r="B175" s="1" t="s">
        <v>402</v>
      </c>
    </row>
    <row r="176" spans="1:2" ht="18.75" customHeight="1" x14ac:dyDescent="0.25">
      <c r="A176" s="1" t="s">
        <v>203</v>
      </c>
      <c r="B176" s="1" t="s">
        <v>408</v>
      </c>
    </row>
    <row r="177" spans="1:2" ht="18.75" customHeight="1" x14ac:dyDescent="0.25">
      <c r="A177" s="1" t="s">
        <v>204</v>
      </c>
      <c r="B177" s="1" t="s">
        <v>403</v>
      </c>
    </row>
    <row r="178" spans="1:2" ht="18.75" customHeight="1" x14ac:dyDescent="0.25">
      <c r="A178" s="1" t="s">
        <v>205</v>
      </c>
      <c r="B178" s="1" t="s">
        <v>404</v>
      </c>
    </row>
    <row r="179" spans="1:2" ht="18.75" customHeight="1" x14ac:dyDescent="0.25">
      <c r="A179" s="1" t="s">
        <v>206</v>
      </c>
      <c r="B179" s="1" t="s">
        <v>405</v>
      </c>
    </row>
    <row r="180" spans="1:2" ht="18.75" customHeight="1" x14ac:dyDescent="0.25">
      <c r="A180" s="1" t="s">
        <v>207</v>
      </c>
      <c r="B180" s="1" t="s">
        <v>406</v>
      </c>
    </row>
    <row r="181" spans="1:2" ht="18.75" customHeight="1" x14ac:dyDescent="0.25">
      <c r="A181" s="1" t="s">
        <v>208</v>
      </c>
      <c r="B181" s="1" t="s">
        <v>407</v>
      </c>
    </row>
    <row r="182" spans="1:2" ht="18.75" customHeight="1" x14ac:dyDescent="0.25">
      <c r="A182" s="1" t="s">
        <v>209</v>
      </c>
      <c r="B182" s="1" t="s">
        <v>402</v>
      </c>
    </row>
    <row r="183" spans="1:2" ht="18.75" customHeight="1" x14ac:dyDescent="0.25">
      <c r="A183" s="1" t="s">
        <v>210</v>
      </c>
      <c r="B183" s="1" t="s">
        <v>408</v>
      </c>
    </row>
    <row r="184" spans="1:2" ht="18.75" customHeight="1" x14ac:dyDescent="0.25">
      <c r="A184" s="1" t="s">
        <v>211</v>
      </c>
      <c r="B184" s="1" t="s">
        <v>403</v>
      </c>
    </row>
    <row r="185" spans="1:2" ht="18.75" customHeight="1" x14ac:dyDescent="0.25">
      <c r="A185" s="1" t="s">
        <v>212</v>
      </c>
      <c r="B185" s="1" t="s">
        <v>404</v>
      </c>
    </row>
    <row r="186" spans="1:2" ht="18.75" customHeight="1" x14ac:dyDescent="0.25">
      <c r="A186" s="1" t="s">
        <v>213</v>
      </c>
      <c r="B186" s="1" t="s">
        <v>405</v>
      </c>
    </row>
    <row r="187" spans="1:2" ht="18.75" customHeight="1" x14ac:dyDescent="0.25">
      <c r="A187" s="1" t="s">
        <v>214</v>
      </c>
      <c r="B187" s="1" t="s">
        <v>406</v>
      </c>
    </row>
    <row r="188" spans="1:2" ht="18.75" customHeight="1" x14ac:dyDescent="0.25">
      <c r="A188" s="1" t="s">
        <v>215</v>
      </c>
      <c r="B188" s="1" t="s">
        <v>407</v>
      </c>
    </row>
    <row r="189" spans="1:2" ht="18.75" customHeight="1" x14ac:dyDescent="0.25">
      <c r="A189" s="1" t="s">
        <v>216</v>
      </c>
      <c r="B189" s="1" t="s">
        <v>402</v>
      </c>
    </row>
    <row r="190" spans="1:2" ht="18.75" customHeight="1" x14ac:dyDescent="0.25">
      <c r="A190" s="1" t="s">
        <v>217</v>
      </c>
      <c r="B190" s="1" t="s">
        <v>408</v>
      </c>
    </row>
    <row r="191" spans="1:2" ht="18.75" customHeight="1" x14ac:dyDescent="0.25">
      <c r="A191" s="1" t="s">
        <v>218</v>
      </c>
      <c r="B191" s="1" t="s">
        <v>403</v>
      </c>
    </row>
    <row r="192" spans="1:2" ht="18.75" customHeight="1" x14ac:dyDescent="0.25">
      <c r="A192" s="1" t="s">
        <v>219</v>
      </c>
      <c r="B192" s="1" t="s">
        <v>404</v>
      </c>
    </row>
    <row r="193" spans="1:2" ht="18.75" customHeight="1" x14ac:dyDescent="0.25">
      <c r="A193" s="1" t="s">
        <v>220</v>
      </c>
      <c r="B193" s="1" t="s">
        <v>405</v>
      </c>
    </row>
    <row r="194" spans="1:2" ht="18.75" customHeight="1" x14ac:dyDescent="0.25">
      <c r="A194" s="1" t="s">
        <v>221</v>
      </c>
      <c r="B194" s="1" t="s">
        <v>406</v>
      </c>
    </row>
    <row r="195" spans="1:2" ht="18.75" customHeight="1" x14ac:dyDescent="0.25">
      <c r="A195" s="1" t="s">
        <v>222</v>
      </c>
      <c r="B195" s="1" t="s">
        <v>407</v>
      </c>
    </row>
    <row r="196" spans="1:2" ht="18.75" customHeight="1" x14ac:dyDescent="0.25">
      <c r="A196" s="1" t="s">
        <v>223</v>
      </c>
      <c r="B196" s="1" t="s">
        <v>402</v>
      </c>
    </row>
    <row r="197" spans="1:2" ht="18.75" customHeight="1" x14ac:dyDescent="0.25">
      <c r="A197" s="1" t="s">
        <v>224</v>
      </c>
      <c r="B197" s="1" t="s">
        <v>408</v>
      </c>
    </row>
    <row r="198" spans="1:2" ht="18.75" customHeight="1" x14ac:dyDescent="0.25">
      <c r="A198" s="1" t="s">
        <v>225</v>
      </c>
      <c r="B198" s="1" t="s">
        <v>403</v>
      </c>
    </row>
    <row r="199" spans="1:2" ht="18.75" customHeight="1" x14ac:dyDescent="0.25">
      <c r="A199" s="1" t="s">
        <v>226</v>
      </c>
      <c r="B199" s="1" t="s">
        <v>404</v>
      </c>
    </row>
    <row r="200" spans="1:2" ht="18.75" customHeight="1" x14ac:dyDescent="0.25">
      <c r="A200" s="1" t="s">
        <v>227</v>
      </c>
      <c r="B200" s="1" t="s">
        <v>405</v>
      </c>
    </row>
    <row r="201" spans="1:2" ht="18.75" customHeight="1" x14ac:dyDescent="0.25">
      <c r="A201" s="1" t="s">
        <v>228</v>
      </c>
      <c r="B201" s="1" t="s">
        <v>406</v>
      </c>
    </row>
    <row r="202" spans="1:2" ht="18.75" customHeight="1" x14ac:dyDescent="0.25">
      <c r="A202" s="1" t="s">
        <v>229</v>
      </c>
      <c r="B202" s="1" t="s">
        <v>407</v>
      </c>
    </row>
    <row r="203" spans="1:2" ht="18.75" customHeight="1" x14ac:dyDescent="0.25">
      <c r="A203" s="1" t="s">
        <v>230</v>
      </c>
      <c r="B203" s="1" t="s">
        <v>402</v>
      </c>
    </row>
    <row r="204" spans="1:2" ht="18.75" customHeight="1" x14ac:dyDescent="0.25">
      <c r="A204" s="1" t="s">
        <v>231</v>
      </c>
      <c r="B204" s="1" t="s">
        <v>408</v>
      </c>
    </row>
    <row r="205" spans="1:2" ht="18.75" customHeight="1" x14ac:dyDescent="0.25">
      <c r="A205" s="1" t="s">
        <v>232</v>
      </c>
      <c r="B205" s="1" t="s">
        <v>403</v>
      </c>
    </row>
    <row r="206" spans="1:2" ht="18.75" customHeight="1" x14ac:dyDescent="0.25">
      <c r="A206" s="1" t="s">
        <v>233</v>
      </c>
      <c r="B206" s="1" t="s">
        <v>404</v>
      </c>
    </row>
    <row r="207" spans="1:2" ht="18.75" customHeight="1" x14ac:dyDescent="0.25">
      <c r="A207" s="1" t="s">
        <v>234</v>
      </c>
      <c r="B207" s="1" t="s">
        <v>405</v>
      </c>
    </row>
    <row r="208" spans="1:2" ht="18.75" customHeight="1" x14ac:dyDescent="0.25">
      <c r="A208" s="1" t="s">
        <v>235</v>
      </c>
      <c r="B208" s="1" t="s">
        <v>406</v>
      </c>
    </row>
    <row r="209" spans="1:2" ht="18.75" customHeight="1" x14ac:dyDescent="0.25">
      <c r="A209" s="1" t="s">
        <v>236</v>
      </c>
      <c r="B209" s="1" t="s">
        <v>407</v>
      </c>
    </row>
    <row r="210" spans="1:2" ht="18.75" customHeight="1" x14ac:dyDescent="0.25">
      <c r="A210" s="1" t="s">
        <v>237</v>
      </c>
      <c r="B210" s="1" t="s">
        <v>402</v>
      </c>
    </row>
    <row r="211" spans="1:2" ht="18.75" customHeight="1" x14ac:dyDescent="0.25">
      <c r="A211" s="1" t="s">
        <v>238</v>
      </c>
      <c r="B211" s="1" t="s">
        <v>408</v>
      </c>
    </row>
    <row r="212" spans="1:2" ht="18.75" customHeight="1" x14ac:dyDescent="0.25">
      <c r="A212" s="1" t="s">
        <v>239</v>
      </c>
      <c r="B212" s="1" t="s">
        <v>403</v>
      </c>
    </row>
    <row r="213" spans="1:2" ht="18.75" customHeight="1" x14ac:dyDescent="0.25">
      <c r="A213" s="1" t="s">
        <v>240</v>
      </c>
      <c r="B213" s="1" t="s">
        <v>404</v>
      </c>
    </row>
    <row r="214" spans="1:2" ht="18.75" customHeight="1" x14ac:dyDescent="0.25">
      <c r="A214" s="1" t="s">
        <v>241</v>
      </c>
      <c r="B214" s="1" t="s">
        <v>405</v>
      </c>
    </row>
    <row r="215" spans="1:2" ht="18.75" customHeight="1" x14ac:dyDescent="0.25">
      <c r="A215" s="1" t="s">
        <v>242</v>
      </c>
      <c r="B215" s="1" t="s">
        <v>406</v>
      </c>
    </row>
    <row r="216" spans="1:2" ht="18.75" customHeight="1" x14ac:dyDescent="0.25">
      <c r="A216" s="1" t="s">
        <v>243</v>
      </c>
      <c r="B216" s="1" t="s">
        <v>407</v>
      </c>
    </row>
    <row r="217" spans="1:2" ht="18.75" customHeight="1" x14ac:dyDescent="0.25">
      <c r="A217" s="1" t="s">
        <v>244</v>
      </c>
      <c r="B217" s="1" t="s">
        <v>402</v>
      </c>
    </row>
    <row r="218" spans="1:2" ht="18.75" customHeight="1" x14ac:dyDescent="0.25">
      <c r="A218" s="1" t="s">
        <v>245</v>
      </c>
      <c r="B218" s="1" t="s">
        <v>408</v>
      </c>
    </row>
    <row r="219" spans="1:2" ht="18.75" customHeight="1" x14ac:dyDescent="0.25">
      <c r="A219" s="1" t="s">
        <v>246</v>
      </c>
      <c r="B219" s="1" t="s">
        <v>403</v>
      </c>
    </row>
    <row r="220" spans="1:2" ht="18.75" customHeight="1" x14ac:dyDescent="0.25">
      <c r="A220" s="1" t="s">
        <v>247</v>
      </c>
      <c r="B220" s="1" t="s">
        <v>404</v>
      </c>
    </row>
    <row r="221" spans="1:2" ht="18.75" customHeight="1" x14ac:dyDescent="0.25">
      <c r="A221" s="1" t="s">
        <v>248</v>
      </c>
      <c r="B221" s="1" t="s">
        <v>405</v>
      </c>
    </row>
    <row r="222" spans="1:2" ht="18.75" customHeight="1" x14ac:dyDescent="0.25">
      <c r="A222" s="1" t="s">
        <v>249</v>
      </c>
      <c r="B222" s="1" t="s">
        <v>406</v>
      </c>
    </row>
    <row r="223" spans="1:2" ht="18.75" customHeight="1" x14ac:dyDescent="0.25">
      <c r="A223" s="1" t="s">
        <v>250</v>
      </c>
      <c r="B223" s="1" t="s">
        <v>407</v>
      </c>
    </row>
    <row r="224" spans="1:2" ht="18.75" customHeight="1" x14ac:dyDescent="0.25">
      <c r="A224" s="1" t="s">
        <v>251</v>
      </c>
      <c r="B224" s="1" t="s">
        <v>402</v>
      </c>
    </row>
    <row r="225" spans="1:2" ht="18.75" customHeight="1" x14ac:dyDescent="0.25">
      <c r="A225" s="1" t="s">
        <v>252</v>
      </c>
      <c r="B225" s="1" t="s">
        <v>408</v>
      </c>
    </row>
    <row r="226" spans="1:2" ht="18.75" customHeight="1" x14ac:dyDescent="0.25">
      <c r="A226" s="1" t="s">
        <v>253</v>
      </c>
      <c r="B226" s="1" t="s">
        <v>403</v>
      </c>
    </row>
    <row r="227" spans="1:2" ht="18.75" customHeight="1" x14ac:dyDescent="0.25">
      <c r="A227" s="1" t="s">
        <v>254</v>
      </c>
      <c r="B227" s="1" t="s">
        <v>404</v>
      </c>
    </row>
    <row r="228" spans="1:2" ht="18.75" customHeight="1" x14ac:dyDescent="0.25">
      <c r="A228" s="1" t="s">
        <v>255</v>
      </c>
      <c r="B228" s="1" t="s">
        <v>405</v>
      </c>
    </row>
    <row r="229" spans="1:2" ht="18.75" customHeight="1" x14ac:dyDescent="0.25">
      <c r="A229" s="1" t="s">
        <v>256</v>
      </c>
      <c r="B229" s="1" t="s">
        <v>406</v>
      </c>
    </row>
    <row r="230" spans="1:2" ht="18.75" customHeight="1" x14ac:dyDescent="0.25">
      <c r="A230" s="1" t="s">
        <v>257</v>
      </c>
      <c r="B230" s="1" t="s">
        <v>407</v>
      </c>
    </row>
    <row r="231" spans="1:2" ht="18.75" customHeight="1" x14ac:dyDescent="0.25">
      <c r="A231" s="1" t="s">
        <v>258</v>
      </c>
      <c r="B231" s="1" t="s">
        <v>402</v>
      </c>
    </row>
    <row r="232" spans="1:2" ht="18.75" customHeight="1" x14ac:dyDescent="0.25">
      <c r="A232" s="1" t="s">
        <v>259</v>
      </c>
      <c r="B232" s="1" t="s">
        <v>408</v>
      </c>
    </row>
    <row r="233" spans="1:2" ht="18.75" customHeight="1" x14ac:dyDescent="0.25">
      <c r="A233" s="1" t="s">
        <v>260</v>
      </c>
      <c r="B233" s="1" t="s">
        <v>403</v>
      </c>
    </row>
    <row r="234" spans="1:2" ht="18.75" customHeight="1" x14ac:dyDescent="0.25">
      <c r="A234" s="1" t="s">
        <v>261</v>
      </c>
      <c r="B234" s="1" t="s">
        <v>404</v>
      </c>
    </row>
    <row r="235" spans="1:2" ht="18.75" customHeight="1" x14ac:dyDescent="0.25">
      <c r="A235" s="1" t="s">
        <v>262</v>
      </c>
      <c r="B235" s="1" t="s">
        <v>405</v>
      </c>
    </row>
    <row r="236" spans="1:2" ht="18.75" customHeight="1" x14ac:dyDescent="0.25">
      <c r="A236" s="1" t="s">
        <v>263</v>
      </c>
      <c r="B236" s="1" t="s">
        <v>406</v>
      </c>
    </row>
    <row r="237" spans="1:2" ht="18.75" customHeight="1" x14ac:dyDescent="0.25">
      <c r="A237" s="1" t="s">
        <v>264</v>
      </c>
      <c r="B237" s="1" t="s">
        <v>407</v>
      </c>
    </row>
    <row r="238" spans="1:2" ht="18.75" customHeight="1" x14ac:dyDescent="0.25">
      <c r="A238" s="1" t="s">
        <v>265</v>
      </c>
      <c r="B238" s="1" t="s">
        <v>402</v>
      </c>
    </row>
    <row r="239" spans="1:2" ht="18.75" customHeight="1" x14ac:dyDescent="0.25">
      <c r="A239" s="1" t="s">
        <v>266</v>
      </c>
      <c r="B239" s="1" t="s">
        <v>408</v>
      </c>
    </row>
    <row r="240" spans="1:2" ht="18.75" customHeight="1" x14ac:dyDescent="0.25">
      <c r="A240" s="1" t="s">
        <v>267</v>
      </c>
      <c r="B240" s="1" t="s">
        <v>403</v>
      </c>
    </row>
    <row r="241" spans="1:2" ht="18.75" customHeight="1" x14ac:dyDescent="0.25">
      <c r="A241" s="1" t="s">
        <v>268</v>
      </c>
      <c r="B241" s="1" t="s">
        <v>404</v>
      </c>
    </row>
    <row r="242" spans="1:2" ht="18.75" customHeight="1" x14ac:dyDescent="0.25">
      <c r="A242" s="1" t="s">
        <v>269</v>
      </c>
      <c r="B242" s="1" t="s">
        <v>405</v>
      </c>
    </row>
    <row r="243" spans="1:2" ht="18.75" customHeight="1" x14ac:dyDescent="0.25">
      <c r="A243" s="1" t="s">
        <v>270</v>
      </c>
      <c r="B243" s="1" t="s">
        <v>406</v>
      </c>
    </row>
    <row r="244" spans="1:2" ht="18.75" customHeight="1" x14ac:dyDescent="0.25">
      <c r="A244" s="1" t="s">
        <v>271</v>
      </c>
      <c r="B244" s="1" t="s">
        <v>407</v>
      </c>
    </row>
    <row r="245" spans="1:2" ht="18.75" customHeight="1" x14ac:dyDescent="0.25">
      <c r="A245" s="1" t="s">
        <v>272</v>
      </c>
      <c r="B245" s="1" t="s">
        <v>402</v>
      </c>
    </row>
    <row r="246" spans="1:2" ht="18.75" customHeight="1" x14ac:dyDescent="0.25">
      <c r="A246" s="1" t="s">
        <v>273</v>
      </c>
      <c r="B246" s="1" t="s">
        <v>408</v>
      </c>
    </row>
    <row r="247" spans="1:2" ht="18.75" customHeight="1" x14ac:dyDescent="0.25">
      <c r="A247" s="1" t="s">
        <v>274</v>
      </c>
      <c r="B247" s="1" t="s">
        <v>403</v>
      </c>
    </row>
    <row r="248" spans="1:2" ht="18.75" customHeight="1" x14ac:dyDescent="0.25">
      <c r="A248" s="1" t="s">
        <v>275</v>
      </c>
      <c r="B248" s="1" t="s">
        <v>404</v>
      </c>
    </row>
    <row r="249" spans="1:2" ht="18.75" customHeight="1" x14ac:dyDescent="0.25">
      <c r="A249" s="1" t="s">
        <v>276</v>
      </c>
      <c r="B249" s="1" t="s">
        <v>405</v>
      </c>
    </row>
    <row r="250" spans="1:2" ht="18.75" customHeight="1" x14ac:dyDescent="0.25">
      <c r="A250" s="1" t="s">
        <v>277</v>
      </c>
      <c r="B250" s="1" t="s">
        <v>406</v>
      </c>
    </row>
    <row r="251" spans="1:2" ht="18.75" customHeight="1" x14ac:dyDescent="0.25">
      <c r="A251" s="1" t="s">
        <v>278</v>
      </c>
      <c r="B251" s="1" t="s">
        <v>407</v>
      </c>
    </row>
    <row r="252" spans="1:2" ht="18.75" customHeight="1" x14ac:dyDescent="0.25">
      <c r="A252" s="1" t="s">
        <v>279</v>
      </c>
      <c r="B252" s="1" t="s">
        <v>402</v>
      </c>
    </row>
    <row r="253" spans="1:2" ht="18.75" customHeight="1" x14ac:dyDescent="0.25">
      <c r="A253" s="1" t="s">
        <v>280</v>
      </c>
      <c r="B253" s="1" t="s">
        <v>408</v>
      </c>
    </row>
    <row r="254" spans="1:2" ht="18.75" customHeight="1" x14ac:dyDescent="0.25">
      <c r="A254" s="1" t="s">
        <v>281</v>
      </c>
      <c r="B254" s="1" t="s">
        <v>403</v>
      </c>
    </row>
    <row r="255" spans="1:2" ht="18.75" customHeight="1" x14ac:dyDescent="0.25">
      <c r="A255" s="1" t="s">
        <v>282</v>
      </c>
      <c r="B255" s="1" t="s">
        <v>404</v>
      </c>
    </row>
    <row r="256" spans="1:2" ht="18.75" customHeight="1" x14ac:dyDescent="0.25">
      <c r="A256" s="1" t="s">
        <v>283</v>
      </c>
      <c r="B256" s="1" t="s">
        <v>405</v>
      </c>
    </row>
    <row r="257" spans="1:2" ht="18.75" customHeight="1" x14ac:dyDescent="0.25">
      <c r="A257" s="1" t="s">
        <v>284</v>
      </c>
      <c r="B257" s="1" t="s">
        <v>406</v>
      </c>
    </row>
    <row r="258" spans="1:2" ht="18.75" customHeight="1" x14ac:dyDescent="0.25">
      <c r="A258" s="1" t="s">
        <v>285</v>
      </c>
      <c r="B258" s="1" t="s">
        <v>407</v>
      </c>
    </row>
    <row r="259" spans="1:2" ht="18.75" customHeight="1" x14ac:dyDescent="0.25">
      <c r="A259" s="1" t="s">
        <v>286</v>
      </c>
      <c r="B259" s="1" t="s">
        <v>402</v>
      </c>
    </row>
    <row r="260" spans="1:2" ht="18.75" customHeight="1" x14ac:dyDescent="0.25">
      <c r="A260" s="1" t="s">
        <v>287</v>
      </c>
      <c r="B260" s="1" t="s">
        <v>408</v>
      </c>
    </row>
    <row r="261" spans="1:2" ht="18.75" customHeight="1" x14ac:dyDescent="0.25">
      <c r="A261" s="1" t="s">
        <v>288</v>
      </c>
      <c r="B261" s="1" t="s">
        <v>403</v>
      </c>
    </row>
    <row r="262" spans="1:2" ht="18.75" customHeight="1" x14ac:dyDescent="0.25">
      <c r="A262" s="1" t="s">
        <v>289</v>
      </c>
      <c r="B262" s="1" t="s">
        <v>404</v>
      </c>
    </row>
    <row r="263" spans="1:2" ht="18.75" customHeight="1" x14ac:dyDescent="0.25">
      <c r="A263" s="1" t="s">
        <v>290</v>
      </c>
      <c r="B263" s="1" t="s">
        <v>405</v>
      </c>
    </row>
    <row r="264" spans="1:2" ht="18.75" customHeight="1" x14ac:dyDescent="0.25">
      <c r="A264" s="1" t="s">
        <v>291</v>
      </c>
      <c r="B264" s="1" t="s">
        <v>406</v>
      </c>
    </row>
    <row r="265" spans="1:2" ht="18.75" customHeight="1" x14ac:dyDescent="0.25">
      <c r="A265" s="1" t="s">
        <v>292</v>
      </c>
      <c r="B265" s="1" t="s">
        <v>407</v>
      </c>
    </row>
    <row r="266" spans="1:2" ht="18.75" customHeight="1" x14ac:dyDescent="0.25">
      <c r="A266" s="1" t="s">
        <v>293</v>
      </c>
      <c r="B266" s="1" t="s">
        <v>402</v>
      </c>
    </row>
    <row r="267" spans="1:2" ht="18.75" customHeight="1" x14ac:dyDescent="0.25">
      <c r="A267" s="1" t="s">
        <v>294</v>
      </c>
      <c r="B267" s="1" t="s">
        <v>408</v>
      </c>
    </row>
    <row r="268" spans="1:2" ht="18.75" customHeight="1" x14ac:dyDescent="0.25">
      <c r="A268" s="1" t="s">
        <v>295</v>
      </c>
      <c r="B268" s="1" t="s">
        <v>403</v>
      </c>
    </row>
    <row r="269" spans="1:2" ht="18.75" customHeight="1" x14ac:dyDescent="0.25">
      <c r="A269" s="1" t="s">
        <v>296</v>
      </c>
      <c r="B269" s="1" t="s">
        <v>404</v>
      </c>
    </row>
    <row r="270" spans="1:2" ht="18.75" customHeight="1" x14ac:dyDescent="0.25">
      <c r="A270" s="1" t="s">
        <v>297</v>
      </c>
      <c r="B270" s="1" t="s">
        <v>405</v>
      </c>
    </row>
    <row r="271" spans="1:2" ht="18.75" customHeight="1" x14ac:dyDescent="0.25">
      <c r="A271" s="1" t="s">
        <v>298</v>
      </c>
      <c r="B271" s="1" t="s">
        <v>406</v>
      </c>
    </row>
    <row r="272" spans="1:2" ht="18.75" customHeight="1" x14ac:dyDescent="0.25">
      <c r="A272" s="1" t="s">
        <v>299</v>
      </c>
      <c r="B272" s="1" t="s">
        <v>407</v>
      </c>
    </row>
    <row r="273" spans="1:2" ht="18.75" customHeight="1" x14ac:dyDescent="0.25">
      <c r="A273" s="1" t="s">
        <v>300</v>
      </c>
      <c r="B273" s="1" t="s">
        <v>402</v>
      </c>
    </row>
    <row r="274" spans="1:2" ht="18.75" customHeight="1" x14ac:dyDescent="0.25">
      <c r="A274" s="1" t="s">
        <v>301</v>
      </c>
      <c r="B274" s="1" t="s">
        <v>408</v>
      </c>
    </row>
    <row r="275" spans="1:2" ht="18.75" customHeight="1" x14ac:dyDescent="0.25">
      <c r="A275" s="1" t="s">
        <v>302</v>
      </c>
      <c r="B275" s="1" t="s">
        <v>403</v>
      </c>
    </row>
    <row r="276" spans="1:2" ht="18.75" customHeight="1" x14ac:dyDescent="0.25">
      <c r="A276" s="1" t="s">
        <v>303</v>
      </c>
      <c r="B276" s="1" t="s">
        <v>404</v>
      </c>
    </row>
    <row r="277" spans="1:2" ht="18.75" customHeight="1" x14ac:dyDescent="0.25">
      <c r="A277" s="1" t="s">
        <v>304</v>
      </c>
      <c r="B277" s="1" t="s">
        <v>405</v>
      </c>
    </row>
    <row r="278" spans="1:2" ht="18.75" customHeight="1" x14ac:dyDescent="0.25">
      <c r="A278" s="1" t="s">
        <v>305</v>
      </c>
      <c r="B278" s="1" t="s">
        <v>406</v>
      </c>
    </row>
    <row r="279" spans="1:2" ht="18.75" customHeight="1" x14ac:dyDescent="0.25">
      <c r="A279" s="1" t="s">
        <v>306</v>
      </c>
      <c r="B279" s="1" t="s">
        <v>407</v>
      </c>
    </row>
    <row r="280" spans="1:2" ht="18.75" customHeight="1" x14ac:dyDescent="0.25">
      <c r="A280" s="1" t="s">
        <v>307</v>
      </c>
      <c r="B280" s="1" t="s">
        <v>402</v>
      </c>
    </row>
    <row r="281" spans="1:2" ht="18.75" customHeight="1" x14ac:dyDescent="0.25">
      <c r="A281" s="1" t="s">
        <v>308</v>
      </c>
      <c r="B281" s="1" t="s">
        <v>408</v>
      </c>
    </row>
    <row r="282" spans="1:2" ht="18.75" customHeight="1" x14ac:dyDescent="0.25">
      <c r="A282" s="1" t="s">
        <v>309</v>
      </c>
      <c r="B282" s="1" t="s">
        <v>403</v>
      </c>
    </row>
    <row r="283" spans="1:2" ht="18.75" customHeight="1" x14ac:dyDescent="0.25">
      <c r="A283" s="1" t="s">
        <v>310</v>
      </c>
      <c r="B283" s="1" t="s">
        <v>404</v>
      </c>
    </row>
    <row r="284" spans="1:2" ht="18.75" customHeight="1" x14ac:dyDescent="0.25">
      <c r="A284" s="1" t="s">
        <v>311</v>
      </c>
      <c r="B284" s="1" t="s">
        <v>405</v>
      </c>
    </row>
    <row r="285" spans="1:2" ht="18.75" customHeight="1" x14ac:dyDescent="0.25">
      <c r="A285" s="1" t="s">
        <v>312</v>
      </c>
      <c r="B285" s="1" t="s">
        <v>406</v>
      </c>
    </row>
    <row r="286" spans="1:2" ht="18.75" customHeight="1" x14ac:dyDescent="0.25">
      <c r="A286" s="1" t="s">
        <v>313</v>
      </c>
      <c r="B286" s="1" t="s">
        <v>407</v>
      </c>
    </row>
    <row r="287" spans="1:2" ht="18.75" customHeight="1" x14ac:dyDescent="0.25">
      <c r="A287" s="1" t="s">
        <v>314</v>
      </c>
      <c r="B287" s="1" t="s">
        <v>402</v>
      </c>
    </row>
    <row r="288" spans="1:2" ht="18.75" customHeight="1" x14ac:dyDescent="0.25">
      <c r="A288" s="1" t="s">
        <v>315</v>
      </c>
      <c r="B288" s="1" t="s">
        <v>408</v>
      </c>
    </row>
    <row r="289" spans="1:2" ht="18.75" customHeight="1" x14ac:dyDescent="0.25">
      <c r="A289" s="1" t="s">
        <v>316</v>
      </c>
      <c r="B289" s="1" t="s">
        <v>403</v>
      </c>
    </row>
    <row r="290" spans="1:2" ht="18.75" customHeight="1" x14ac:dyDescent="0.25">
      <c r="A290" s="1" t="s">
        <v>317</v>
      </c>
      <c r="B290" s="1" t="s">
        <v>404</v>
      </c>
    </row>
    <row r="291" spans="1:2" ht="18.75" customHeight="1" x14ac:dyDescent="0.25">
      <c r="A291" s="1" t="s">
        <v>318</v>
      </c>
      <c r="B291" s="1" t="s">
        <v>405</v>
      </c>
    </row>
    <row r="292" spans="1:2" ht="18.75" customHeight="1" x14ac:dyDescent="0.25">
      <c r="A292" s="1" t="s">
        <v>319</v>
      </c>
      <c r="B292" s="1" t="s">
        <v>406</v>
      </c>
    </row>
    <row r="293" spans="1:2" ht="18.75" customHeight="1" x14ac:dyDescent="0.25">
      <c r="A293" s="1" t="s">
        <v>320</v>
      </c>
      <c r="B293" s="1" t="s">
        <v>407</v>
      </c>
    </row>
    <row r="294" spans="1:2" ht="18.75" customHeight="1" x14ac:dyDescent="0.25">
      <c r="A294" s="1" t="s">
        <v>321</v>
      </c>
      <c r="B294" s="1" t="s">
        <v>402</v>
      </c>
    </row>
    <row r="295" spans="1:2" ht="18.75" customHeight="1" x14ac:dyDescent="0.25">
      <c r="A295" s="1" t="s">
        <v>322</v>
      </c>
      <c r="B295" s="1" t="s">
        <v>408</v>
      </c>
    </row>
    <row r="296" spans="1:2" ht="18.75" customHeight="1" x14ac:dyDescent="0.25">
      <c r="A296" s="1" t="s">
        <v>323</v>
      </c>
      <c r="B296" s="1" t="s">
        <v>403</v>
      </c>
    </row>
    <row r="297" spans="1:2" ht="18.75" customHeight="1" x14ac:dyDescent="0.25">
      <c r="A297" s="1" t="s">
        <v>324</v>
      </c>
      <c r="B297" s="1" t="s">
        <v>404</v>
      </c>
    </row>
    <row r="298" spans="1:2" ht="18.75" customHeight="1" x14ac:dyDescent="0.25">
      <c r="A298" s="1" t="s">
        <v>325</v>
      </c>
      <c r="B298" s="1" t="s">
        <v>405</v>
      </c>
    </row>
    <row r="299" spans="1:2" ht="18.75" customHeight="1" x14ac:dyDescent="0.25">
      <c r="A299" s="1" t="s">
        <v>326</v>
      </c>
      <c r="B299" s="1" t="s">
        <v>406</v>
      </c>
    </row>
    <row r="300" spans="1:2" ht="18.75" customHeight="1" x14ac:dyDescent="0.25">
      <c r="A300" s="1" t="s">
        <v>327</v>
      </c>
      <c r="B300" s="1" t="s">
        <v>407</v>
      </c>
    </row>
    <row r="301" spans="1:2" ht="18.75" customHeight="1" x14ac:dyDescent="0.25">
      <c r="A301" s="1" t="s">
        <v>328</v>
      </c>
      <c r="B301" s="1" t="s">
        <v>402</v>
      </c>
    </row>
    <row r="302" spans="1:2" ht="18.75" customHeight="1" x14ac:dyDescent="0.25">
      <c r="A302" s="1" t="s">
        <v>329</v>
      </c>
      <c r="B302" s="1" t="s">
        <v>408</v>
      </c>
    </row>
    <row r="303" spans="1:2" ht="18.75" customHeight="1" x14ac:dyDescent="0.25">
      <c r="A303" s="1" t="s">
        <v>330</v>
      </c>
      <c r="B303" s="1" t="s">
        <v>403</v>
      </c>
    </row>
    <row r="304" spans="1:2" ht="18.75" customHeight="1" x14ac:dyDescent="0.25">
      <c r="A304" s="1" t="s">
        <v>331</v>
      </c>
      <c r="B304" s="1" t="s">
        <v>404</v>
      </c>
    </row>
    <row r="305" spans="1:2" ht="18.75" customHeight="1" x14ac:dyDescent="0.25">
      <c r="A305" s="1" t="s">
        <v>332</v>
      </c>
      <c r="B305" s="1" t="s">
        <v>405</v>
      </c>
    </row>
    <row r="306" spans="1:2" ht="18.75" customHeight="1" x14ac:dyDescent="0.25">
      <c r="A306" s="1" t="s">
        <v>333</v>
      </c>
      <c r="B306" s="1" t="s">
        <v>406</v>
      </c>
    </row>
    <row r="307" spans="1:2" ht="18.75" customHeight="1" x14ac:dyDescent="0.25">
      <c r="A307" s="1" t="s">
        <v>334</v>
      </c>
      <c r="B307" s="1" t="s">
        <v>407</v>
      </c>
    </row>
    <row r="308" spans="1:2" ht="18.75" customHeight="1" x14ac:dyDescent="0.25">
      <c r="A308" s="1" t="s">
        <v>335</v>
      </c>
      <c r="B308" s="1" t="s">
        <v>402</v>
      </c>
    </row>
    <row r="309" spans="1:2" ht="18.75" customHeight="1" x14ac:dyDescent="0.25">
      <c r="A309" s="1" t="s">
        <v>336</v>
      </c>
      <c r="B309" s="1" t="s">
        <v>408</v>
      </c>
    </row>
    <row r="310" spans="1:2" ht="18.75" customHeight="1" x14ac:dyDescent="0.25">
      <c r="A310" s="1" t="s">
        <v>337</v>
      </c>
      <c r="B310" s="1" t="s">
        <v>403</v>
      </c>
    </row>
    <row r="311" spans="1:2" ht="18.75" customHeight="1" x14ac:dyDescent="0.25">
      <c r="A311" s="1" t="s">
        <v>338</v>
      </c>
      <c r="B311" s="1" t="s">
        <v>404</v>
      </c>
    </row>
    <row r="312" spans="1:2" ht="18.75" customHeight="1" x14ac:dyDescent="0.25">
      <c r="A312" s="1" t="s">
        <v>339</v>
      </c>
      <c r="B312" s="1" t="s">
        <v>405</v>
      </c>
    </row>
    <row r="313" spans="1:2" ht="18.75" customHeight="1" x14ac:dyDescent="0.25">
      <c r="A313" s="1" t="s">
        <v>340</v>
      </c>
      <c r="B313" s="1" t="s">
        <v>406</v>
      </c>
    </row>
    <row r="314" spans="1:2" ht="18.75" customHeight="1" x14ac:dyDescent="0.25">
      <c r="A314" s="1" t="s">
        <v>341</v>
      </c>
      <c r="B314" s="1" t="s">
        <v>407</v>
      </c>
    </row>
    <row r="315" spans="1:2" ht="18.75" customHeight="1" x14ac:dyDescent="0.25">
      <c r="A315" s="1" t="s">
        <v>342</v>
      </c>
      <c r="B315" s="1" t="s">
        <v>402</v>
      </c>
    </row>
    <row r="316" spans="1:2" ht="18.75" customHeight="1" x14ac:dyDescent="0.25">
      <c r="A316" s="1" t="s">
        <v>343</v>
      </c>
      <c r="B316" s="1" t="s">
        <v>408</v>
      </c>
    </row>
    <row r="317" spans="1:2" ht="18.75" customHeight="1" x14ac:dyDescent="0.25">
      <c r="A317" s="1" t="s">
        <v>344</v>
      </c>
      <c r="B317" s="1" t="s">
        <v>403</v>
      </c>
    </row>
    <row r="318" spans="1:2" ht="18.75" customHeight="1" x14ac:dyDescent="0.25">
      <c r="A318" s="1" t="s">
        <v>345</v>
      </c>
      <c r="B318" s="1" t="s">
        <v>404</v>
      </c>
    </row>
    <row r="319" spans="1:2" ht="18.75" customHeight="1" x14ac:dyDescent="0.25">
      <c r="A319" s="1" t="s">
        <v>346</v>
      </c>
      <c r="B319" s="1" t="s">
        <v>405</v>
      </c>
    </row>
    <row r="320" spans="1:2" ht="18.75" customHeight="1" x14ac:dyDescent="0.25">
      <c r="A320" s="1" t="s">
        <v>347</v>
      </c>
      <c r="B320" s="1" t="s">
        <v>406</v>
      </c>
    </row>
    <row r="321" spans="1:2" ht="18.75" customHeight="1" x14ac:dyDescent="0.25">
      <c r="A321" s="1" t="s">
        <v>348</v>
      </c>
      <c r="B321" s="1" t="s">
        <v>407</v>
      </c>
    </row>
    <row r="322" spans="1:2" ht="18.75" customHeight="1" x14ac:dyDescent="0.25">
      <c r="A322" s="1" t="s">
        <v>349</v>
      </c>
      <c r="B322" s="1" t="s">
        <v>402</v>
      </c>
    </row>
    <row r="323" spans="1:2" ht="18.75" customHeight="1" x14ac:dyDescent="0.25">
      <c r="A323" s="1" t="s">
        <v>350</v>
      </c>
      <c r="B323" s="1" t="s">
        <v>408</v>
      </c>
    </row>
    <row r="324" spans="1:2" ht="18.75" customHeight="1" x14ac:dyDescent="0.25">
      <c r="A324" s="1" t="s">
        <v>351</v>
      </c>
      <c r="B324" s="1" t="s">
        <v>403</v>
      </c>
    </row>
    <row r="325" spans="1:2" ht="18.75" customHeight="1" x14ac:dyDescent="0.25">
      <c r="A325" s="1" t="s">
        <v>352</v>
      </c>
      <c r="B325" s="1" t="s">
        <v>404</v>
      </c>
    </row>
    <row r="326" spans="1:2" ht="18.75" customHeight="1" x14ac:dyDescent="0.25">
      <c r="A326" s="1" t="s">
        <v>353</v>
      </c>
      <c r="B326" s="1" t="s">
        <v>405</v>
      </c>
    </row>
    <row r="327" spans="1:2" ht="18.75" customHeight="1" x14ac:dyDescent="0.25">
      <c r="A327" s="1" t="s">
        <v>354</v>
      </c>
      <c r="B327" s="1" t="s">
        <v>406</v>
      </c>
    </row>
    <row r="328" spans="1:2" ht="18.75" customHeight="1" x14ac:dyDescent="0.25">
      <c r="A328" s="1" t="s">
        <v>355</v>
      </c>
      <c r="B328" s="1" t="s">
        <v>407</v>
      </c>
    </row>
    <row r="329" spans="1:2" ht="18.75" customHeight="1" x14ac:dyDescent="0.25">
      <c r="A329" s="1" t="s">
        <v>356</v>
      </c>
      <c r="B329" s="1" t="s">
        <v>402</v>
      </c>
    </row>
    <row r="330" spans="1:2" ht="18.75" customHeight="1" x14ac:dyDescent="0.25">
      <c r="A330" s="1" t="s">
        <v>357</v>
      </c>
      <c r="B330" s="1" t="s">
        <v>408</v>
      </c>
    </row>
    <row r="331" spans="1:2" ht="18.75" customHeight="1" x14ac:dyDescent="0.25">
      <c r="A331" s="1" t="s">
        <v>358</v>
      </c>
      <c r="B331" s="1" t="s">
        <v>403</v>
      </c>
    </row>
    <row r="332" spans="1:2" ht="18.75" customHeight="1" x14ac:dyDescent="0.25">
      <c r="A332" s="1" t="s">
        <v>359</v>
      </c>
      <c r="B332" s="1" t="s">
        <v>404</v>
      </c>
    </row>
    <row r="333" spans="1:2" ht="18.75" customHeight="1" x14ac:dyDescent="0.25">
      <c r="A333" s="1" t="s">
        <v>360</v>
      </c>
      <c r="B333" s="1" t="s">
        <v>405</v>
      </c>
    </row>
    <row r="334" spans="1:2" ht="18.75" customHeight="1" x14ac:dyDescent="0.25">
      <c r="A334" s="1" t="s">
        <v>361</v>
      </c>
      <c r="B334" s="1" t="s">
        <v>406</v>
      </c>
    </row>
    <row r="335" spans="1:2" ht="18.75" customHeight="1" x14ac:dyDescent="0.25">
      <c r="A335" s="1" t="s">
        <v>362</v>
      </c>
      <c r="B335" s="1" t="s">
        <v>407</v>
      </c>
    </row>
    <row r="336" spans="1:2" ht="18.75" customHeight="1" x14ac:dyDescent="0.25">
      <c r="A336" s="1" t="s">
        <v>363</v>
      </c>
      <c r="B336" s="1" t="s">
        <v>402</v>
      </c>
    </row>
    <row r="337" spans="1:2" ht="18.75" customHeight="1" x14ac:dyDescent="0.25">
      <c r="A337" s="1" t="s">
        <v>364</v>
      </c>
      <c r="B337" s="1" t="s">
        <v>408</v>
      </c>
    </row>
    <row r="338" spans="1:2" ht="18.75" customHeight="1" x14ac:dyDescent="0.25">
      <c r="A338" s="1" t="s">
        <v>365</v>
      </c>
      <c r="B338" s="1" t="s">
        <v>403</v>
      </c>
    </row>
    <row r="339" spans="1:2" ht="18.75" customHeight="1" x14ac:dyDescent="0.25">
      <c r="A339" s="1" t="s">
        <v>366</v>
      </c>
      <c r="B339" s="1" t="s">
        <v>404</v>
      </c>
    </row>
    <row r="340" spans="1:2" ht="18.75" customHeight="1" x14ac:dyDescent="0.25">
      <c r="A340" s="1" t="s">
        <v>367</v>
      </c>
      <c r="B340" s="1" t="s">
        <v>405</v>
      </c>
    </row>
    <row r="341" spans="1:2" ht="18.75" customHeight="1" x14ac:dyDescent="0.25">
      <c r="A341" s="1" t="s">
        <v>368</v>
      </c>
      <c r="B341" s="1" t="s">
        <v>406</v>
      </c>
    </row>
    <row r="342" spans="1:2" ht="18.75" customHeight="1" x14ac:dyDescent="0.25">
      <c r="A342" s="1" t="s">
        <v>369</v>
      </c>
      <c r="B342" s="1" t="s">
        <v>407</v>
      </c>
    </row>
    <row r="343" spans="1:2" ht="18.75" customHeight="1" x14ac:dyDescent="0.25">
      <c r="A343" s="1" t="s">
        <v>370</v>
      </c>
      <c r="B343" s="1" t="s">
        <v>402</v>
      </c>
    </row>
    <row r="344" spans="1:2" ht="18.75" customHeight="1" x14ac:dyDescent="0.25">
      <c r="A344" s="1" t="s">
        <v>371</v>
      </c>
      <c r="B344" s="1" t="s">
        <v>408</v>
      </c>
    </row>
    <row r="345" spans="1:2" ht="18.75" customHeight="1" x14ac:dyDescent="0.25">
      <c r="A345" s="1" t="s">
        <v>372</v>
      </c>
      <c r="B345" s="1" t="s">
        <v>403</v>
      </c>
    </row>
    <row r="346" spans="1:2" ht="18.75" customHeight="1" x14ac:dyDescent="0.25">
      <c r="A346" s="1" t="s">
        <v>373</v>
      </c>
      <c r="B346" s="1" t="s">
        <v>404</v>
      </c>
    </row>
    <row r="347" spans="1:2" ht="18.75" customHeight="1" x14ac:dyDescent="0.25">
      <c r="A347" s="1" t="s">
        <v>374</v>
      </c>
      <c r="B347" s="1" t="s">
        <v>405</v>
      </c>
    </row>
    <row r="348" spans="1:2" ht="18.75" customHeight="1" x14ac:dyDescent="0.25">
      <c r="A348" s="1" t="s">
        <v>375</v>
      </c>
      <c r="B348" s="1" t="s">
        <v>406</v>
      </c>
    </row>
    <row r="349" spans="1:2" ht="18.75" customHeight="1" x14ac:dyDescent="0.25">
      <c r="A349" s="1" t="s">
        <v>376</v>
      </c>
      <c r="B349" s="1" t="s">
        <v>407</v>
      </c>
    </row>
    <row r="350" spans="1:2" ht="18.75" customHeight="1" x14ac:dyDescent="0.25">
      <c r="A350" s="1" t="s">
        <v>377</v>
      </c>
      <c r="B350" s="1" t="s">
        <v>402</v>
      </c>
    </row>
    <row r="351" spans="1:2" ht="18.75" customHeight="1" x14ac:dyDescent="0.25">
      <c r="A351" s="1" t="s">
        <v>378</v>
      </c>
      <c r="B351" s="1" t="s">
        <v>408</v>
      </c>
    </row>
    <row r="352" spans="1:2" ht="18.75" customHeight="1" x14ac:dyDescent="0.25">
      <c r="A352" s="1" t="s">
        <v>379</v>
      </c>
      <c r="B352" s="1" t="s">
        <v>403</v>
      </c>
    </row>
    <row r="353" spans="1:2" ht="18.75" customHeight="1" x14ac:dyDescent="0.25">
      <c r="A353" s="1" t="s">
        <v>380</v>
      </c>
      <c r="B353" s="1" t="s">
        <v>404</v>
      </c>
    </row>
    <row r="354" spans="1:2" ht="18.75" customHeight="1" x14ac:dyDescent="0.25">
      <c r="A354" s="1" t="s">
        <v>381</v>
      </c>
      <c r="B354" s="1" t="s">
        <v>405</v>
      </c>
    </row>
    <row r="355" spans="1:2" ht="18.75" customHeight="1" x14ac:dyDescent="0.25">
      <c r="A355" s="1" t="s">
        <v>382</v>
      </c>
      <c r="B355" s="1" t="s">
        <v>406</v>
      </c>
    </row>
    <row r="356" spans="1:2" ht="18.75" customHeight="1" x14ac:dyDescent="0.25">
      <c r="A356" s="1" t="s">
        <v>383</v>
      </c>
      <c r="B356" s="1" t="s">
        <v>407</v>
      </c>
    </row>
    <row r="357" spans="1:2" ht="18.75" customHeight="1" x14ac:dyDescent="0.25">
      <c r="A357" s="1" t="s">
        <v>384</v>
      </c>
      <c r="B357" s="1" t="s">
        <v>402</v>
      </c>
    </row>
    <row r="358" spans="1:2" ht="18.75" customHeight="1" x14ac:dyDescent="0.25">
      <c r="A358" s="1" t="s">
        <v>385</v>
      </c>
      <c r="B358" s="1" t="s">
        <v>408</v>
      </c>
    </row>
    <row r="359" spans="1:2" ht="18.75" customHeight="1" x14ac:dyDescent="0.25">
      <c r="A359" s="1" t="s">
        <v>386</v>
      </c>
      <c r="B359" s="1" t="s">
        <v>403</v>
      </c>
    </row>
    <row r="360" spans="1:2" ht="18.75" customHeight="1" x14ac:dyDescent="0.25">
      <c r="A360" s="1" t="s">
        <v>387</v>
      </c>
      <c r="B360" s="1" t="s">
        <v>404</v>
      </c>
    </row>
    <row r="361" spans="1:2" ht="18.75" customHeight="1" x14ac:dyDescent="0.25">
      <c r="A361" s="1" t="s">
        <v>388</v>
      </c>
      <c r="B361" s="1" t="s">
        <v>405</v>
      </c>
    </row>
    <row r="362" spans="1:2" ht="18.75" customHeight="1" x14ac:dyDescent="0.25">
      <c r="A362" s="1" t="s">
        <v>389</v>
      </c>
      <c r="B362" s="1" t="s">
        <v>406</v>
      </c>
    </row>
    <row r="363" spans="1:2" ht="18.75" customHeight="1" x14ac:dyDescent="0.25">
      <c r="A363" s="1" t="s">
        <v>390</v>
      </c>
      <c r="B363" s="1" t="s">
        <v>407</v>
      </c>
    </row>
    <row r="364" spans="1:2" ht="18.75" customHeight="1" x14ac:dyDescent="0.25">
      <c r="A364" s="1" t="s">
        <v>391</v>
      </c>
      <c r="B364" s="1" t="s">
        <v>402</v>
      </c>
    </row>
    <row r="365" spans="1:2" ht="18.75" customHeight="1" x14ac:dyDescent="0.25">
      <c r="A365" s="1" t="s">
        <v>392</v>
      </c>
      <c r="B365" s="1" t="s">
        <v>408</v>
      </c>
    </row>
    <row r="366" spans="1:2" ht="18.75" customHeight="1" x14ac:dyDescent="0.25">
      <c r="A366" s="1" t="s">
        <v>393</v>
      </c>
      <c r="B366" s="1" t="s">
        <v>403</v>
      </c>
    </row>
    <row r="367" spans="1:2" ht="18.75" customHeight="1" x14ac:dyDescent="0.25"/>
    <row r="368" spans="1:2" ht="18.75" customHeight="1" x14ac:dyDescent="0.25"/>
    <row r="369" ht="18.75" customHeight="1" x14ac:dyDescent="0.25"/>
    <row r="370" ht="18.75" customHeight="1" x14ac:dyDescent="0.25"/>
  </sheetData>
  <pageMargins left="0.7" right="0.7" top="0.75" bottom="0.75" header="0.3" footer="0.3"/>
  <pageSetup orientation="portrait" horizontalDpi="300" verticalDpi="0" copies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I370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7109375" style="1" bestFit="1" customWidth="1"/>
    <col min="2" max="2" width="10" style="1" bestFit="1" customWidth="1"/>
    <col min="3" max="3" width="12.85546875" style="1" customWidth="1"/>
    <col min="6" max="6" width="9" customWidth="1"/>
    <col min="7" max="7" width="20.140625" bestFit="1" customWidth="1"/>
    <col min="8" max="18" width="11.7109375" bestFit="1" customWidth="1"/>
    <col min="22" max="23" width="17.85546875" bestFit="1" customWidth="1"/>
    <col min="24" max="34" width="11.7109375" customWidth="1"/>
    <col min="35" max="35" width="11" customWidth="1"/>
  </cols>
  <sheetData>
    <row r="1" spans="1:35" ht="18.75" customHeight="1" x14ac:dyDescent="0.25">
      <c r="A1" s="5" t="s">
        <v>0</v>
      </c>
      <c r="B1" s="5" t="s">
        <v>401</v>
      </c>
      <c r="C1" s="5" t="s">
        <v>19</v>
      </c>
      <c r="D1" s="5" t="s">
        <v>20</v>
      </c>
      <c r="G1" s="5" t="s">
        <v>21</v>
      </c>
      <c r="H1" s="5" t="s">
        <v>2</v>
      </c>
      <c r="I1" s="5" t="s">
        <v>3</v>
      </c>
      <c r="J1" s="5" t="s">
        <v>4</v>
      </c>
      <c r="K1" s="5" t="s">
        <v>5</v>
      </c>
      <c r="L1" s="5" t="s">
        <v>6</v>
      </c>
      <c r="M1" s="5" t="s">
        <v>7</v>
      </c>
      <c r="N1" s="5" t="s">
        <v>8</v>
      </c>
      <c r="O1" s="5" t="s">
        <v>9</v>
      </c>
      <c r="P1" s="5" t="s">
        <v>10</v>
      </c>
      <c r="Q1" s="5" t="s">
        <v>11</v>
      </c>
      <c r="R1" s="5" t="s">
        <v>12</v>
      </c>
      <c r="S1" s="5" t="s">
        <v>13</v>
      </c>
      <c r="W1" s="5" t="s">
        <v>22</v>
      </c>
      <c r="X1" s="5" t="s">
        <v>2</v>
      </c>
      <c r="Y1" s="5" t="s">
        <v>3</v>
      </c>
      <c r="Z1" s="5" t="s">
        <v>4</v>
      </c>
      <c r="AA1" s="5" t="s">
        <v>5</v>
      </c>
      <c r="AB1" s="5" t="s">
        <v>6</v>
      </c>
      <c r="AC1" s="5" t="s">
        <v>7</v>
      </c>
      <c r="AD1" s="5" t="s">
        <v>8</v>
      </c>
      <c r="AE1" s="5" t="s">
        <v>9</v>
      </c>
      <c r="AF1" s="5" t="s">
        <v>10</v>
      </c>
      <c r="AG1" s="5" t="s">
        <v>11</v>
      </c>
      <c r="AH1" s="5" t="s">
        <v>12</v>
      </c>
      <c r="AI1" s="5" t="s">
        <v>13</v>
      </c>
    </row>
    <row r="2" spans="1:35" ht="18.75" customHeight="1" x14ac:dyDescent="0.25">
      <c r="A2" s="1" t="s">
        <v>29</v>
      </c>
      <c r="B2" s="1" t="s">
        <v>409</v>
      </c>
      <c r="D2" s="1"/>
      <c r="G2" s="5" t="s">
        <v>16</v>
      </c>
      <c r="H2">
        <f>SUM(W01Pers)</f>
        <v>0</v>
      </c>
      <c r="I2">
        <f>SUM(W02Pers)</f>
        <v>0</v>
      </c>
      <c r="J2">
        <f>SUM(W03Pers)</f>
        <v>0</v>
      </c>
      <c r="K2">
        <f>SUM(W04Pers)</f>
        <v>0</v>
      </c>
      <c r="L2">
        <f>SUM(W05Pers)</f>
        <v>0</v>
      </c>
      <c r="M2">
        <f>SUM(W06Pers)</f>
        <v>0</v>
      </c>
      <c r="N2">
        <f>SUM(W07Pers)</f>
        <v>0</v>
      </c>
      <c r="O2">
        <f>SUM(W08Pers)</f>
        <v>0</v>
      </c>
      <c r="P2">
        <f>SUM(W09Pers)</f>
        <v>0</v>
      </c>
      <c r="Q2">
        <f>SUM(W10Pers)</f>
        <v>0</v>
      </c>
      <c r="R2">
        <f>SUM(W11Pers)</f>
        <v>0</v>
      </c>
      <c r="S2">
        <f>SUM(W12Pers)</f>
        <v>0</v>
      </c>
      <c r="W2" s="5" t="s">
        <v>16</v>
      </c>
      <c r="X2">
        <f>SUM(W01Pub)</f>
        <v>0</v>
      </c>
      <c r="Y2">
        <f>SUM(W02Pub)</f>
        <v>0</v>
      </c>
      <c r="Z2">
        <f>SUM(W03Pub)</f>
        <v>0</v>
      </c>
      <c r="AA2">
        <f>SUM(W04Pub)</f>
        <v>0</v>
      </c>
      <c r="AB2">
        <f>SUM(W05Pub)</f>
        <v>0</v>
      </c>
      <c r="AC2">
        <f>SUM(W06Pub)</f>
        <v>0</v>
      </c>
      <c r="AD2">
        <f>SUM(W07Pub)</f>
        <v>0</v>
      </c>
      <c r="AE2">
        <f>SUM(W08Pub)</f>
        <v>0</v>
      </c>
      <c r="AF2">
        <f>SUM(W09Pub)</f>
        <v>0</v>
      </c>
      <c r="AG2">
        <f>SUM(W10Pub)</f>
        <v>0</v>
      </c>
      <c r="AH2">
        <f>SUM(W11Pub)</f>
        <v>0</v>
      </c>
      <c r="AI2">
        <f>SUM(W12Pub)</f>
        <v>0</v>
      </c>
    </row>
    <row r="3" spans="1:35" ht="18.75" customHeight="1" x14ac:dyDescent="0.25">
      <c r="A3" s="1" t="s">
        <v>30</v>
      </c>
      <c r="B3" s="1" t="s">
        <v>410</v>
      </c>
      <c r="D3" s="1"/>
      <c r="G3" s="5" t="s">
        <v>15</v>
      </c>
      <c r="H3" s="2" t="e">
        <f>AVERAGE(W01Pers)</f>
        <v>#DIV/0!</v>
      </c>
      <c r="I3" s="2" t="e">
        <f>AVERAGE(W02Pers)</f>
        <v>#DIV/0!</v>
      </c>
      <c r="J3" s="2" t="e">
        <f>AVERAGE(W03Pers)</f>
        <v>#DIV/0!</v>
      </c>
      <c r="K3" s="2" t="e">
        <f>AVERAGE(W04Pers)</f>
        <v>#DIV/0!</v>
      </c>
      <c r="L3" s="2" t="e">
        <f>AVERAGE(W05Pers)</f>
        <v>#DIV/0!</v>
      </c>
      <c r="M3" s="2" t="e">
        <f>AVERAGE(W06Pers)</f>
        <v>#DIV/0!</v>
      </c>
      <c r="N3" s="2" t="e">
        <f>AVERAGE(W07Pers)</f>
        <v>#DIV/0!</v>
      </c>
      <c r="O3" s="2" t="e">
        <f>AVERAGE(W08Pers)</f>
        <v>#DIV/0!</v>
      </c>
      <c r="P3" s="2" t="e">
        <f>AVERAGE(W09Pers)</f>
        <v>#DIV/0!</v>
      </c>
      <c r="Q3" s="2" t="e">
        <f>AVERAGE(W10Pers)</f>
        <v>#DIV/0!</v>
      </c>
      <c r="R3" s="2" t="e">
        <f>AVERAGE(W11Pers)</f>
        <v>#DIV/0!</v>
      </c>
      <c r="S3" s="2" t="e">
        <f>AVERAGE(W12Pers)</f>
        <v>#DIV/0!</v>
      </c>
      <c r="W3" s="5" t="s">
        <v>15</v>
      </c>
      <c r="X3" s="2" t="e">
        <f>AVERAGE(W01Pub)</f>
        <v>#DIV/0!</v>
      </c>
      <c r="Y3" s="2" t="e">
        <f>AVERAGE(W02Pub)</f>
        <v>#DIV/0!</v>
      </c>
      <c r="Z3" s="2" t="e">
        <f>AVERAGE(W03Pub)</f>
        <v>#DIV/0!</v>
      </c>
      <c r="AA3" s="2" t="e">
        <f>AVERAGE(W04Pub)</f>
        <v>#DIV/0!</v>
      </c>
      <c r="AB3" s="2" t="e">
        <f>AVERAGE(W05Pub)</f>
        <v>#DIV/0!</v>
      </c>
      <c r="AC3" s="2" t="e">
        <f>AVERAGE(W06Pub)</f>
        <v>#DIV/0!</v>
      </c>
      <c r="AD3" s="2" t="e">
        <f>AVERAGE(W07Pub)</f>
        <v>#DIV/0!</v>
      </c>
      <c r="AE3" s="2" t="e">
        <f>AVERAGE(W08Pub)</f>
        <v>#DIV/0!</v>
      </c>
      <c r="AF3" s="2" t="e">
        <f>AVERAGE(W09Pub)</f>
        <v>#DIV/0!</v>
      </c>
      <c r="AG3" s="2" t="e">
        <f>AVERAGE(W10Pub)</f>
        <v>#DIV/0!</v>
      </c>
      <c r="AH3" s="2" t="e">
        <f>AVERAGE(W11Pub)</f>
        <v>#DIV/0!</v>
      </c>
      <c r="AI3" s="2" t="e">
        <f>AVERAGE(W12Pub)</f>
        <v>#DIV/0!</v>
      </c>
    </row>
    <row r="4" spans="1:35" ht="18.75" customHeight="1" x14ac:dyDescent="0.25">
      <c r="A4" s="1" t="s">
        <v>31</v>
      </c>
      <c r="B4" s="1" t="s">
        <v>411</v>
      </c>
      <c r="D4" s="1"/>
      <c r="G4" s="5" t="s">
        <v>25</v>
      </c>
      <c r="H4" t="e">
        <f>MEDIAN(W01Pers)</f>
        <v>#NUM!</v>
      </c>
      <c r="I4" t="e">
        <f>MEDIAN(W02Pers)</f>
        <v>#NUM!</v>
      </c>
      <c r="J4" t="e">
        <f>MEDIAN(W03Pers)</f>
        <v>#NUM!</v>
      </c>
      <c r="K4" t="e">
        <f>MEDIAN(W04Pers)</f>
        <v>#NUM!</v>
      </c>
      <c r="L4" t="e">
        <f>MEDIAN(W05Pers)</f>
        <v>#NUM!</v>
      </c>
      <c r="M4" t="e">
        <f>MEDIAN(W06Pers)</f>
        <v>#NUM!</v>
      </c>
      <c r="N4" t="e">
        <f>MEDIAN(W07Pers)</f>
        <v>#NUM!</v>
      </c>
      <c r="O4" t="e">
        <f>MEDIAN(W08Pers)</f>
        <v>#NUM!</v>
      </c>
      <c r="P4" t="e">
        <f>MEDIAN(W09Pers)</f>
        <v>#NUM!</v>
      </c>
      <c r="Q4" t="e">
        <f>MEDIAN(W10Pers)</f>
        <v>#NUM!</v>
      </c>
      <c r="R4" t="e">
        <f>MEDIAN(W11Pers)</f>
        <v>#NUM!</v>
      </c>
      <c r="S4" t="e">
        <f>MEDIAN(W12Pers)</f>
        <v>#NUM!</v>
      </c>
      <c r="W4" s="5" t="s">
        <v>25</v>
      </c>
      <c r="X4" t="e">
        <f>MEDIAN(W01Pub)</f>
        <v>#NUM!</v>
      </c>
      <c r="Y4" t="e">
        <f>MEDIAN(W02Pub)</f>
        <v>#NUM!</v>
      </c>
      <c r="Z4" t="e">
        <f>MEDIAN(W03Pub)</f>
        <v>#NUM!</v>
      </c>
      <c r="AA4" t="e">
        <f>MEDIAN(W04Pub)</f>
        <v>#NUM!</v>
      </c>
      <c r="AB4" t="e">
        <f>MEDIAN(W05Pub)</f>
        <v>#NUM!</v>
      </c>
      <c r="AC4" t="e">
        <f>MEDIAN(W06Pub)</f>
        <v>#NUM!</v>
      </c>
      <c r="AD4" t="e">
        <f>MEDIAN(W07Pub)</f>
        <v>#NUM!</v>
      </c>
      <c r="AE4" t="e">
        <f>MEDIAN(W08Pub)</f>
        <v>#NUM!</v>
      </c>
      <c r="AF4" t="e">
        <f>MEDIAN(W09Pub)</f>
        <v>#NUM!</v>
      </c>
      <c r="AG4" t="e">
        <f>MEDIAN(W10Pub)</f>
        <v>#NUM!</v>
      </c>
      <c r="AH4" t="e">
        <f>MEDIAN(W11Pub)</f>
        <v>#NUM!</v>
      </c>
      <c r="AI4" t="e">
        <f>MEDIAN(W12Pub)</f>
        <v>#NUM!</v>
      </c>
    </row>
    <row r="5" spans="1:35" ht="18.75" customHeight="1" x14ac:dyDescent="0.25">
      <c r="A5" s="1" t="s">
        <v>32</v>
      </c>
      <c r="B5" s="1" t="s">
        <v>412</v>
      </c>
      <c r="D5" s="1"/>
      <c r="G5" s="5" t="s">
        <v>26</v>
      </c>
      <c r="H5">
        <f>MAX(W01Pers)</f>
        <v>0</v>
      </c>
      <c r="I5">
        <f>MAX(W02Pers)</f>
        <v>0</v>
      </c>
      <c r="J5">
        <f>MAX(W03Pers)</f>
        <v>0</v>
      </c>
      <c r="K5">
        <f>MAX(W04Pers)</f>
        <v>0</v>
      </c>
      <c r="L5">
        <f>MAX(W05Pers)</f>
        <v>0</v>
      </c>
      <c r="M5">
        <f>MAX(W06Pers)</f>
        <v>0</v>
      </c>
      <c r="N5">
        <f>MAX(W07Pers)</f>
        <v>0</v>
      </c>
      <c r="O5">
        <f>MAX(W08Pers)</f>
        <v>0</v>
      </c>
      <c r="P5">
        <f>MAX(W09Pers)</f>
        <v>0</v>
      </c>
      <c r="Q5">
        <f>MAX(W10Pers)</f>
        <v>0</v>
      </c>
      <c r="R5">
        <f>MAX(W11Pers)</f>
        <v>0</v>
      </c>
      <c r="S5">
        <f>MAX(W12Pers)</f>
        <v>0</v>
      </c>
      <c r="W5" s="5" t="s">
        <v>26</v>
      </c>
      <c r="X5">
        <f>MAX(W01Pub)</f>
        <v>0</v>
      </c>
      <c r="Y5">
        <f>MAX(W02Pub)</f>
        <v>0</v>
      </c>
      <c r="Z5">
        <f>MAX(W03Pub)</f>
        <v>0</v>
      </c>
      <c r="AA5">
        <f>MAX(W04Pub)</f>
        <v>0</v>
      </c>
      <c r="AB5">
        <f>MAX(W05Pub)</f>
        <v>0</v>
      </c>
      <c r="AC5">
        <f>MAX(W06Pub)</f>
        <v>0</v>
      </c>
      <c r="AD5">
        <f>MAX(W07Pub)</f>
        <v>0</v>
      </c>
      <c r="AE5">
        <f>MAX(W08Pub)</f>
        <v>0</v>
      </c>
      <c r="AF5">
        <f>MAX(W09Pub)</f>
        <v>0</v>
      </c>
      <c r="AG5">
        <f>MAX(W10Pub)</f>
        <v>0</v>
      </c>
      <c r="AH5">
        <f>MAX(W11Pub)</f>
        <v>0</v>
      </c>
      <c r="AI5">
        <f>MAX(W12Pub)</f>
        <v>0</v>
      </c>
    </row>
    <row r="6" spans="1:35" ht="18.75" customHeight="1" x14ac:dyDescent="0.25">
      <c r="A6" s="1" t="s">
        <v>33</v>
      </c>
      <c r="B6" s="1" t="s">
        <v>413</v>
      </c>
      <c r="D6" s="1"/>
      <c r="G6" s="5" t="s">
        <v>27</v>
      </c>
      <c r="H6">
        <f>MIN(W01Pers)</f>
        <v>0</v>
      </c>
      <c r="I6">
        <f>MIN(W02Pers)</f>
        <v>0</v>
      </c>
      <c r="J6">
        <f>MIN(W03Pers)</f>
        <v>0</v>
      </c>
      <c r="K6">
        <f>MIN(W04Pers)</f>
        <v>0</v>
      </c>
      <c r="L6">
        <f>MIN(W05Pers)</f>
        <v>0</v>
      </c>
      <c r="M6">
        <f>MIN(W06Pers)</f>
        <v>0</v>
      </c>
      <c r="N6">
        <f>MIN(W07Pers)</f>
        <v>0</v>
      </c>
      <c r="O6">
        <f>MIN(W08Pers)</f>
        <v>0</v>
      </c>
      <c r="P6">
        <f>MIN(W09Pers)</f>
        <v>0</v>
      </c>
      <c r="Q6">
        <f>MIN(W10Pers)</f>
        <v>0</v>
      </c>
      <c r="R6">
        <f>MIN(W11Pers)</f>
        <v>0</v>
      </c>
      <c r="S6">
        <f>MIN(W12Pers)</f>
        <v>0</v>
      </c>
      <c r="W6" s="5" t="s">
        <v>27</v>
      </c>
      <c r="X6">
        <f>MIN(W01Pub)</f>
        <v>0</v>
      </c>
      <c r="Y6">
        <f>MIN(W02Pub)</f>
        <v>0</v>
      </c>
      <c r="Z6">
        <f>MIN(W03Pub)</f>
        <v>0</v>
      </c>
      <c r="AA6">
        <f>MIN(W04Pub)</f>
        <v>0</v>
      </c>
      <c r="AB6">
        <f>MIN(W05Pub)</f>
        <v>0</v>
      </c>
      <c r="AC6">
        <f>MIN(W06Pub)</f>
        <v>0</v>
      </c>
      <c r="AD6">
        <f>MIN(W07Pub)</f>
        <v>0</v>
      </c>
      <c r="AE6">
        <f>MIN(W08Pub)</f>
        <v>0</v>
      </c>
      <c r="AF6">
        <f>MIN(W09Pub)</f>
        <v>0</v>
      </c>
      <c r="AG6">
        <f>MIN(W10Pub)</f>
        <v>0</v>
      </c>
      <c r="AH6">
        <f>MIN(W11Pub)</f>
        <v>0</v>
      </c>
      <c r="AI6">
        <f>MIN(W12Pub)</f>
        <v>0</v>
      </c>
    </row>
    <row r="7" spans="1:35" ht="18.75" customHeight="1" x14ac:dyDescent="0.25">
      <c r="A7" s="1" t="s">
        <v>34</v>
      </c>
      <c r="B7" s="1" t="s">
        <v>414</v>
      </c>
      <c r="D7" s="1"/>
      <c r="G7" s="5" t="s">
        <v>28</v>
      </c>
      <c r="H7">
        <f>COUNTIF(W01Pers, 0)</f>
        <v>0</v>
      </c>
      <c r="I7">
        <f>COUNTIF(W02Pers, 0)</f>
        <v>0</v>
      </c>
      <c r="J7">
        <f>COUNTIF(W03Pers, 0)</f>
        <v>0</v>
      </c>
      <c r="K7">
        <f>COUNTIF(W04Pers, 0)</f>
        <v>0</v>
      </c>
      <c r="L7">
        <f>COUNTIF(W05Pers, 0)</f>
        <v>0</v>
      </c>
      <c r="M7">
        <f>COUNTIF(W06Pers, 0)</f>
        <v>0</v>
      </c>
      <c r="N7">
        <f>COUNTIF(W07Pers, 0)</f>
        <v>0</v>
      </c>
      <c r="O7">
        <f>COUNTIF(W08Pers, 0)</f>
        <v>0</v>
      </c>
      <c r="P7">
        <f>COUNTIF(W09Pers, 0)</f>
        <v>0</v>
      </c>
      <c r="Q7">
        <f>COUNTIF(W10Pers, 0)</f>
        <v>0</v>
      </c>
      <c r="R7">
        <f>COUNTIF(W11Pers, 0)</f>
        <v>0</v>
      </c>
      <c r="S7">
        <f>COUNTIF(W12Pers, 0)</f>
        <v>0</v>
      </c>
      <c r="W7" s="5" t="s">
        <v>28</v>
      </c>
      <c r="X7">
        <f>COUNTIF(W01Pub, 0)</f>
        <v>0</v>
      </c>
      <c r="Y7">
        <f>COUNTIF(W02Pub, 0)</f>
        <v>0</v>
      </c>
      <c r="Z7">
        <f>COUNTIF(W03Pub, 0)</f>
        <v>0</v>
      </c>
      <c r="AA7">
        <f>COUNTIF(W04Pub, 0)</f>
        <v>0</v>
      </c>
      <c r="AB7">
        <f>COUNTIF(W05Pub, 0)</f>
        <v>0</v>
      </c>
      <c r="AC7">
        <f>COUNTIF(W06Pub, 0)</f>
        <v>0</v>
      </c>
      <c r="AD7">
        <f>COUNTIF(W07Pub, 0)</f>
        <v>0</v>
      </c>
      <c r="AE7">
        <f>COUNTIF(W08Pub, 0)</f>
        <v>0</v>
      </c>
      <c r="AF7">
        <f>COUNTIF(W09Pub, 0)</f>
        <v>0</v>
      </c>
      <c r="AG7">
        <f>COUNTIF(W10Pub, 0)</f>
        <v>0</v>
      </c>
      <c r="AH7">
        <f>COUNTIF(W11Pub, 0)</f>
        <v>0</v>
      </c>
      <c r="AI7">
        <f>COUNTIF(W12Pub, 0)</f>
        <v>0</v>
      </c>
    </row>
    <row r="8" spans="1:35" ht="18.75" customHeight="1" x14ac:dyDescent="0.25">
      <c r="A8" s="1" t="s">
        <v>35</v>
      </c>
      <c r="B8" s="1" t="s">
        <v>415</v>
      </c>
      <c r="D8" s="1"/>
    </row>
    <row r="9" spans="1:35" ht="18.75" customHeight="1" x14ac:dyDescent="0.25">
      <c r="A9" s="1" t="s">
        <v>36</v>
      </c>
      <c r="B9" s="1" t="s">
        <v>409</v>
      </c>
      <c r="D9" s="1"/>
    </row>
    <row r="10" spans="1:35" ht="18.75" customHeight="1" x14ac:dyDescent="0.25">
      <c r="A10" s="1" t="s">
        <v>37</v>
      </c>
      <c r="B10" s="1" t="s">
        <v>410</v>
      </c>
      <c r="D10" s="1"/>
    </row>
    <row r="11" spans="1:35" ht="18.75" customHeight="1" x14ac:dyDescent="0.25">
      <c r="A11" s="1" t="s">
        <v>38</v>
      </c>
      <c r="B11" s="1" t="s">
        <v>411</v>
      </c>
      <c r="D11" s="1"/>
    </row>
    <row r="12" spans="1:35" ht="18.75" customHeight="1" x14ac:dyDescent="0.25">
      <c r="A12" s="1" t="s">
        <v>39</v>
      </c>
      <c r="B12" s="1" t="s">
        <v>412</v>
      </c>
      <c r="D12" s="1"/>
    </row>
    <row r="13" spans="1:35" ht="18.75" customHeight="1" x14ac:dyDescent="0.25">
      <c r="A13" s="1" t="s">
        <v>40</v>
      </c>
      <c r="B13" s="1" t="s">
        <v>413</v>
      </c>
      <c r="D13" s="1"/>
    </row>
    <row r="14" spans="1:35" ht="18.75" customHeight="1" x14ac:dyDescent="0.25">
      <c r="A14" s="1" t="s">
        <v>41</v>
      </c>
      <c r="B14" s="1" t="s">
        <v>414</v>
      </c>
      <c r="D14" s="1"/>
    </row>
    <row r="15" spans="1:35" ht="18.75" customHeight="1" x14ac:dyDescent="0.25">
      <c r="A15" s="1" t="s">
        <v>42</v>
      </c>
      <c r="B15" s="1" t="s">
        <v>415</v>
      </c>
      <c r="D15" s="1"/>
    </row>
    <row r="16" spans="1:35" ht="18.75" customHeight="1" x14ac:dyDescent="0.25">
      <c r="A16" s="1" t="s">
        <v>43</v>
      </c>
      <c r="B16" s="1" t="s">
        <v>409</v>
      </c>
      <c r="D16" s="1"/>
    </row>
    <row r="17" spans="1:4" ht="18.75" customHeight="1" x14ac:dyDescent="0.25">
      <c r="A17" s="1" t="s">
        <v>44</v>
      </c>
      <c r="B17" s="1" t="s">
        <v>410</v>
      </c>
      <c r="D17" s="1"/>
    </row>
    <row r="18" spans="1:4" ht="18.75" customHeight="1" x14ac:dyDescent="0.25">
      <c r="A18" s="1" t="s">
        <v>45</v>
      </c>
      <c r="B18" s="1" t="s">
        <v>411</v>
      </c>
      <c r="D18" s="1"/>
    </row>
    <row r="19" spans="1:4" ht="18.75" customHeight="1" x14ac:dyDescent="0.25">
      <c r="A19" s="1" t="s">
        <v>46</v>
      </c>
      <c r="B19" s="1" t="s">
        <v>412</v>
      </c>
      <c r="D19" s="1"/>
    </row>
    <row r="20" spans="1:4" ht="18.75" customHeight="1" x14ac:dyDescent="0.25">
      <c r="A20" s="1" t="s">
        <v>47</v>
      </c>
      <c r="B20" s="1" t="s">
        <v>413</v>
      </c>
      <c r="D20" s="1"/>
    </row>
    <row r="21" spans="1:4" ht="18.75" customHeight="1" x14ac:dyDescent="0.25">
      <c r="A21" s="1" t="s">
        <v>48</v>
      </c>
      <c r="B21" s="1" t="s">
        <v>414</v>
      </c>
      <c r="D21" s="1"/>
    </row>
    <row r="22" spans="1:4" ht="18.75" customHeight="1" x14ac:dyDescent="0.25">
      <c r="A22" s="1" t="s">
        <v>49</v>
      </c>
      <c r="B22" s="1" t="s">
        <v>415</v>
      </c>
      <c r="D22" s="1"/>
    </row>
    <row r="23" spans="1:4" ht="18.75" customHeight="1" x14ac:dyDescent="0.25">
      <c r="A23" s="1" t="s">
        <v>50</v>
      </c>
      <c r="B23" s="1" t="s">
        <v>409</v>
      </c>
      <c r="D23" s="1"/>
    </row>
    <row r="24" spans="1:4" ht="18.75" customHeight="1" x14ac:dyDescent="0.25">
      <c r="A24" s="1" t="s">
        <v>51</v>
      </c>
      <c r="B24" s="1" t="s">
        <v>410</v>
      </c>
      <c r="D24" s="1"/>
    </row>
    <row r="25" spans="1:4" ht="18.75" customHeight="1" x14ac:dyDescent="0.25">
      <c r="A25" s="1" t="s">
        <v>52</v>
      </c>
      <c r="B25" s="1" t="s">
        <v>411</v>
      </c>
      <c r="D25" s="1"/>
    </row>
    <row r="26" spans="1:4" ht="18.75" customHeight="1" x14ac:dyDescent="0.25">
      <c r="A26" s="1" t="s">
        <v>53</v>
      </c>
      <c r="B26" s="1" t="s">
        <v>412</v>
      </c>
      <c r="D26" s="1"/>
    </row>
    <row r="27" spans="1:4" ht="18.75" customHeight="1" x14ac:dyDescent="0.25">
      <c r="A27" s="1" t="s">
        <v>54</v>
      </c>
      <c r="B27" s="1" t="s">
        <v>413</v>
      </c>
      <c r="D27" s="1"/>
    </row>
    <row r="28" spans="1:4" ht="18.75" customHeight="1" x14ac:dyDescent="0.25">
      <c r="A28" s="1" t="s">
        <v>55</v>
      </c>
      <c r="B28" s="1" t="s">
        <v>414</v>
      </c>
      <c r="D28" s="1"/>
    </row>
    <row r="29" spans="1:4" ht="18.75" customHeight="1" x14ac:dyDescent="0.25">
      <c r="A29" s="1" t="s">
        <v>56</v>
      </c>
      <c r="B29" s="1" t="s">
        <v>415</v>
      </c>
      <c r="D29" s="1"/>
    </row>
    <row r="30" spans="1:4" ht="18.75" customHeight="1" x14ac:dyDescent="0.25">
      <c r="A30" s="1" t="s">
        <v>57</v>
      </c>
      <c r="B30" s="1" t="s">
        <v>409</v>
      </c>
      <c r="D30" s="1"/>
    </row>
    <row r="31" spans="1:4" ht="18.75" customHeight="1" x14ac:dyDescent="0.25">
      <c r="A31" s="1" t="s">
        <v>58</v>
      </c>
      <c r="B31" s="1" t="s">
        <v>410</v>
      </c>
      <c r="D31" s="1"/>
    </row>
    <row r="32" spans="1:4" ht="18.75" customHeight="1" x14ac:dyDescent="0.25">
      <c r="A32" s="1" t="s">
        <v>59</v>
      </c>
      <c r="B32" s="1" t="s">
        <v>411</v>
      </c>
      <c r="D32" s="1"/>
    </row>
    <row r="33" spans="1:4" ht="18.75" customHeight="1" x14ac:dyDescent="0.25">
      <c r="A33" s="1" t="s">
        <v>60</v>
      </c>
      <c r="B33" s="1" t="s">
        <v>412</v>
      </c>
      <c r="D33" s="1"/>
    </row>
    <row r="34" spans="1:4" ht="18.75" customHeight="1" x14ac:dyDescent="0.25">
      <c r="A34" s="1" t="s">
        <v>61</v>
      </c>
      <c r="B34" s="1" t="s">
        <v>413</v>
      </c>
      <c r="D34" s="1"/>
    </row>
    <row r="35" spans="1:4" ht="18.75" customHeight="1" x14ac:dyDescent="0.25">
      <c r="A35" s="1" t="s">
        <v>62</v>
      </c>
      <c r="B35" s="1" t="s">
        <v>414</v>
      </c>
      <c r="D35" s="1"/>
    </row>
    <row r="36" spans="1:4" ht="18.75" customHeight="1" x14ac:dyDescent="0.25">
      <c r="A36" s="1" t="s">
        <v>63</v>
      </c>
      <c r="B36" s="1" t="s">
        <v>415</v>
      </c>
      <c r="D36" s="1"/>
    </row>
    <row r="37" spans="1:4" ht="18.75" customHeight="1" x14ac:dyDescent="0.25">
      <c r="A37" s="1" t="s">
        <v>64</v>
      </c>
      <c r="B37" s="1" t="s">
        <v>409</v>
      </c>
      <c r="D37" s="1"/>
    </row>
    <row r="38" spans="1:4" ht="18.75" customHeight="1" x14ac:dyDescent="0.25">
      <c r="A38" s="1" t="s">
        <v>65</v>
      </c>
      <c r="B38" s="1" t="s">
        <v>410</v>
      </c>
      <c r="D38" s="1"/>
    </row>
    <row r="39" spans="1:4" ht="18.75" customHeight="1" x14ac:dyDescent="0.25">
      <c r="A39" s="1" t="s">
        <v>66</v>
      </c>
      <c r="B39" s="1" t="s">
        <v>411</v>
      </c>
      <c r="D39" s="1"/>
    </row>
    <row r="40" spans="1:4" ht="18.75" customHeight="1" x14ac:dyDescent="0.25">
      <c r="A40" s="1" t="s">
        <v>67</v>
      </c>
      <c r="B40" s="1" t="s">
        <v>412</v>
      </c>
      <c r="D40" s="1"/>
    </row>
    <row r="41" spans="1:4" ht="18.75" customHeight="1" x14ac:dyDescent="0.25">
      <c r="A41" s="1" t="s">
        <v>68</v>
      </c>
      <c r="B41" s="1" t="s">
        <v>413</v>
      </c>
      <c r="D41" s="1"/>
    </row>
    <row r="42" spans="1:4" ht="18.75" customHeight="1" x14ac:dyDescent="0.25">
      <c r="A42" s="1" t="s">
        <v>69</v>
      </c>
      <c r="B42" s="1" t="s">
        <v>414</v>
      </c>
      <c r="D42" s="1"/>
    </row>
    <row r="43" spans="1:4" ht="18.75" customHeight="1" x14ac:dyDescent="0.25">
      <c r="A43" s="1" t="s">
        <v>70</v>
      </c>
      <c r="B43" s="1" t="s">
        <v>415</v>
      </c>
      <c r="D43" s="1"/>
    </row>
    <row r="44" spans="1:4" ht="18.75" customHeight="1" x14ac:dyDescent="0.25">
      <c r="A44" s="1" t="s">
        <v>71</v>
      </c>
      <c r="B44" s="1" t="s">
        <v>409</v>
      </c>
      <c r="D44" s="1"/>
    </row>
    <row r="45" spans="1:4" ht="18.75" customHeight="1" x14ac:dyDescent="0.25">
      <c r="A45" s="1" t="s">
        <v>72</v>
      </c>
      <c r="B45" s="1" t="s">
        <v>410</v>
      </c>
      <c r="D45" s="1"/>
    </row>
    <row r="46" spans="1:4" ht="18.75" customHeight="1" x14ac:dyDescent="0.25">
      <c r="A46" s="1" t="s">
        <v>73</v>
      </c>
      <c r="B46" s="1" t="s">
        <v>411</v>
      </c>
      <c r="D46" s="1"/>
    </row>
    <row r="47" spans="1:4" ht="18.75" customHeight="1" x14ac:dyDescent="0.25">
      <c r="A47" s="1" t="s">
        <v>74</v>
      </c>
      <c r="B47" s="1" t="s">
        <v>412</v>
      </c>
      <c r="D47" s="1"/>
    </row>
    <row r="48" spans="1:4" ht="18.75" customHeight="1" x14ac:dyDescent="0.25">
      <c r="A48" s="1" t="s">
        <v>75</v>
      </c>
      <c r="B48" s="1" t="s">
        <v>413</v>
      </c>
      <c r="D48" s="1"/>
    </row>
    <row r="49" spans="1:4" ht="18.75" customHeight="1" x14ac:dyDescent="0.25">
      <c r="A49" s="1" t="s">
        <v>76</v>
      </c>
      <c r="B49" s="1" t="s">
        <v>414</v>
      </c>
      <c r="D49" s="1"/>
    </row>
    <row r="50" spans="1:4" ht="18.75" customHeight="1" x14ac:dyDescent="0.25">
      <c r="A50" s="1" t="s">
        <v>77</v>
      </c>
      <c r="B50" s="1" t="s">
        <v>415</v>
      </c>
      <c r="D50" s="1"/>
    </row>
    <row r="51" spans="1:4" ht="18.75" customHeight="1" x14ac:dyDescent="0.25">
      <c r="A51" s="1" t="s">
        <v>78</v>
      </c>
      <c r="B51" s="1" t="s">
        <v>409</v>
      </c>
      <c r="D51" s="1"/>
    </row>
    <row r="52" spans="1:4" ht="18.75" customHeight="1" x14ac:dyDescent="0.25">
      <c r="A52" s="1" t="s">
        <v>79</v>
      </c>
      <c r="B52" s="1" t="s">
        <v>410</v>
      </c>
      <c r="D52" s="1"/>
    </row>
    <row r="53" spans="1:4" ht="18.75" customHeight="1" x14ac:dyDescent="0.25">
      <c r="A53" s="1" t="s">
        <v>80</v>
      </c>
      <c r="B53" s="1" t="s">
        <v>411</v>
      </c>
      <c r="D53" s="1"/>
    </row>
    <row r="54" spans="1:4" ht="18.75" customHeight="1" x14ac:dyDescent="0.25">
      <c r="A54" s="1" t="s">
        <v>81</v>
      </c>
      <c r="B54" s="1" t="s">
        <v>412</v>
      </c>
      <c r="D54" s="1"/>
    </row>
    <row r="55" spans="1:4" ht="18.75" customHeight="1" x14ac:dyDescent="0.25">
      <c r="A55" s="1" t="s">
        <v>82</v>
      </c>
      <c r="B55" s="1" t="s">
        <v>413</v>
      </c>
      <c r="D55" s="1"/>
    </row>
    <row r="56" spans="1:4" ht="18.75" customHeight="1" x14ac:dyDescent="0.25">
      <c r="A56" s="1" t="s">
        <v>83</v>
      </c>
      <c r="B56" s="1" t="s">
        <v>414</v>
      </c>
      <c r="D56" s="1"/>
    </row>
    <row r="57" spans="1:4" ht="18.75" customHeight="1" x14ac:dyDescent="0.25">
      <c r="A57" s="1" t="s">
        <v>84</v>
      </c>
      <c r="B57" s="1" t="s">
        <v>415</v>
      </c>
      <c r="D57" s="1"/>
    </row>
    <row r="58" spans="1:4" ht="18.75" customHeight="1" x14ac:dyDescent="0.25">
      <c r="A58" s="1" t="s">
        <v>85</v>
      </c>
      <c r="B58" s="1" t="s">
        <v>409</v>
      </c>
      <c r="D58" s="1"/>
    </row>
    <row r="59" spans="1:4" ht="18.75" customHeight="1" x14ac:dyDescent="0.25">
      <c r="A59" s="1" t="s">
        <v>86</v>
      </c>
      <c r="B59" s="1" t="s">
        <v>410</v>
      </c>
      <c r="D59" s="1"/>
    </row>
    <row r="60" spans="1:4" ht="18.75" customHeight="1" x14ac:dyDescent="0.25">
      <c r="A60" s="1" t="s">
        <v>87</v>
      </c>
      <c r="B60" s="1" t="s">
        <v>411</v>
      </c>
      <c r="D60" s="1"/>
    </row>
    <row r="61" spans="1:4" ht="18.75" customHeight="1" x14ac:dyDescent="0.25">
      <c r="A61" s="1" t="s">
        <v>88</v>
      </c>
      <c r="B61" s="1" t="s">
        <v>412</v>
      </c>
      <c r="D61" s="1"/>
    </row>
    <row r="62" spans="1:4" ht="18.75" customHeight="1" x14ac:dyDescent="0.25">
      <c r="A62" s="1" t="s">
        <v>89</v>
      </c>
      <c r="B62" s="1" t="s">
        <v>413</v>
      </c>
      <c r="D62" s="1"/>
    </row>
    <row r="63" spans="1:4" ht="18.75" customHeight="1" x14ac:dyDescent="0.25">
      <c r="A63" s="1" t="s">
        <v>90</v>
      </c>
      <c r="B63" s="1" t="s">
        <v>414</v>
      </c>
      <c r="D63" s="1"/>
    </row>
    <row r="64" spans="1:4" ht="18.75" customHeight="1" x14ac:dyDescent="0.25">
      <c r="A64" s="1" t="s">
        <v>91</v>
      </c>
      <c r="B64" s="1" t="s">
        <v>415</v>
      </c>
      <c r="D64" s="1"/>
    </row>
    <row r="65" spans="1:4" ht="18.75" customHeight="1" x14ac:dyDescent="0.25">
      <c r="A65" s="1" t="s">
        <v>92</v>
      </c>
      <c r="B65" s="1" t="s">
        <v>409</v>
      </c>
      <c r="D65" s="1"/>
    </row>
    <row r="66" spans="1:4" ht="18.75" customHeight="1" x14ac:dyDescent="0.25">
      <c r="A66" s="1" t="s">
        <v>93</v>
      </c>
      <c r="B66" s="1" t="s">
        <v>410</v>
      </c>
      <c r="D66" s="1"/>
    </row>
    <row r="67" spans="1:4" ht="18.75" customHeight="1" x14ac:dyDescent="0.25">
      <c r="A67" s="1" t="s">
        <v>94</v>
      </c>
      <c r="B67" s="1" t="s">
        <v>411</v>
      </c>
      <c r="D67" s="1"/>
    </row>
    <row r="68" spans="1:4" ht="18.75" customHeight="1" x14ac:dyDescent="0.25">
      <c r="A68" s="1" t="s">
        <v>95</v>
      </c>
      <c r="B68" s="1" t="s">
        <v>412</v>
      </c>
      <c r="D68" s="1"/>
    </row>
    <row r="69" spans="1:4" ht="18.75" customHeight="1" x14ac:dyDescent="0.25">
      <c r="A69" s="1" t="s">
        <v>96</v>
      </c>
      <c r="B69" s="1" t="s">
        <v>413</v>
      </c>
      <c r="D69" s="1"/>
    </row>
    <row r="70" spans="1:4" ht="18.75" customHeight="1" x14ac:dyDescent="0.25">
      <c r="A70" s="1" t="s">
        <v>97</v>
      </c>
      <c r="B70" s="1" t="s">
        <v>414</v>
      </c>
      <c r="D70" s="1"/>
    </row>
    <row r="71" spans="1:4" ht="18.75" customHeight="1" x14ac:dyDescent="0.25">
      <c r="A71" s="1" t="s">
        <v>98</v>
      </c>
      <c r="B71" s="1" t="s">
        <v>415</v>
      </c>
      <c r="D71" s="1"/>
    </row>
    <row r="72" spans="1:4" ht="18.75" customHeight="1" x14ac:dyDescent="0.25">
      <c r="A72" s="1" t="s">
        <v>99</v>
      </c>
      <c r="B72" s="1" t="s">
        <v>409</v>
      </c>
      <c r="D72" s="1"/>
    </row>
    <row r="73" spans="1:4" ht="18.75" customHeight="1" x14ac:dyDescent="0.25">
      <c r="A73" s="1" t="s">
        <v>100</v>
      </c>
      <c r="B73" s="1" t="s">
        <v>410</v>
      </c>
      <c r="D73" s="1"/>
    </row>
    <row r="74" spans="1:4" ht="18.75" customHeight="1" x14ac:dyDescent="0.25">
      <c r="A74" s="1" t="s">
        <v>101</v>
      </c>
      <c r="B74" s="1" t="s">
        <v>411</v>
      </c>
      <c r="D74" s="1"/>
    </row>
    <row r="75" spans="1:4" ht="18.75" customHeight="1" x14ac:dyDescent="0.25">
      <c r="A75" s="1" t="s">
        <v>102</v>
      </c>
      <c r="B75" s="1" t="s">
        <v>412</v>
      </c>
      <c r="D75" s="1"/>
    </row>
    <row r="76" spans="1:4" ht="18.75" customHeight="1" x14ac:dyDescent="0.25">
      <c r="A76" s="1" t="s">
        <v>103</v>
      </c>
      <c r="B76" s="1" t="s">
        <v>413</v>
      </c>
      <c r="D76" s="1"/>
    </row>
    <row r="77" spans="1:4" ht="18.75" customHeight="1" x14ac:dyDescent="0.25">
      <c r="A77" s="1" t="s">
        <v>104</v>
      </c>
      <c r="B77" s="1" t="s">
        <v>414</v>
      </c>
      <c r="D77" s="1"/>
    </row>
    <row r="78" spans="1:4" ht="18.75" customHeight="1" x14ac:dyDescent="0.25">
      <c r="A78" s="1" t="s">
        <v>105</v>
      </c>
      <c r="B78" s="1" t="s">
        <v>415</v>
      </c>
      <c r="D78" s="1"/>
    </row>
    <row r="79" spans="1:4" ht="18.75" customHeight="1" x14ac:dyDescent="0.25">
      <c r="A79" s="1" t="s">
        <v>106</v>
      </c>
      <c r="B79" s="1" t="s">
        <v>409</v>
      </c>
      <c r="D79" s="1"/>
    </row>
    <row r="80" spans="1:4" ht="18.75" customHeight="1" x14ac:dyDescent="0.25">
      <c r="A80" s="1" t="s">
        <v>107</v>
      </c>
      <c r="B80" s="1" t="s">
        <v>410</v>
      </c>
      <c r="D80" s="1"/>
    </row>
    <row r="81" spans="1:4" ht="18.75" customHeight="1" x14ac:dyDescent="0.25">
      <c r="A81" s="1" t="s">
        <v>108</v>
      </c>
      <c r="B81" s="1" t="s">
        <v>411</v>
      </c>
      <c r="D81" s="1"/>
    </row>
    <row r="82" spans="1:4" ht="18.75" customHeight="1" x14ac:dyDescent="0.25">
      <c r="A82" s="1" t="s">
        <v>109</v>
      </c>
      <c r="B82" s="1" t="s">
        <v>412</v>
      </c>
      <c r="D82" s="1"/>
    </row>
    <row r="83" spans="1:4" ht="18.75" customHeight="1" x14ac:dyDescent="0.25">
      <c r="A83" s="1" t="s">
        <v>110</v>
      </c>
      <c r="B83" s="1" t="s">
        <v>413</v>
      </c>
      <c r="D83" s="1"/>
    </row>
    <row r="84" spans="1:4" ht="18.75" customHeight="1" x14ac:dyDescent="0.25">
      <c r="A84" s="1" t="s">
        <v>111</v>
      </c>
      <c r="B84" s="1" t="s">
        <v>414</v>
      </c>
      <c r="D84" s="1"/>
    </row>
    <row r="85" spans="1:4" ht="18.75" customHeight="1" x14ac:dyDescent="0.25">
      <c r="A85" s="1" t="s">
        <v>112</v>
      </c>
      <c r="B85" s="1" t="s">
        <v>415</v>
      </c>
      <c r="D85" s="1"/>
    </row>
    <row r="86" spans="1:4" ht="18.75" customHeight="1" x14ac:dyDescent="0.25">
      <c r="A86" s="1" t="s">
        <v>113</v>
      </c>
      <c r="B86" s="1" t="s">
        <v>409</v>
      </c>
      <c r="D86" s="1"/>
    </row>
    <row r="87" spans="1:4" ht="18.75" customHeight="1" x14ac:dyDescent="0.25">
      <c r="A87" s="1" t="s">
        <v>114</v>
      </c>
      <c r="B87" s="1" t="s">
        <v>410</v>
      </c>
      <c r="D87" s="1"/>
    </row>
    <row r="88" spans="1:4" ht="18.75" customHeight="1" x14ac:dyDescent="0.25">
      <c r="A88" s="1" t="s">
        <v>115</v>
      </c>
      <c r="B88" s="1" t="s">
        <v>411</v>
      </c>
      <c r="D88" s="1"/>
    </row>
    <row r="89" spans="1:4" ht="18.75" customHeight="1" x14ac:dyDescent="0.25">
      <c r="A89" s="1" t="s">
        <v>116</v>
      </c>
      <c r="B89" s="1" t="s">
        <v>412</v>
      </c>
      <c r="D89" s="1"/>
    </row>
    <row r="90" spans="1:4" ht="18.75" customHeight="1" x14ac:dyDescent="0.25">
      <c r="A90" s="1" t="s">
        <v>117</v>
      </c>
      <c r="B90" s="1" t="s">
        <v>413</v>
      </c>
      <c r="D90" s="1"/>
    </row>
    <row r="91" spans="1:4" ht="18.75" customHeight="1" x14ac:dyDescent="0.25">
      <c r="A91" s="1" t="s">
        <v>118</v>
      </c>
      <c r="B91" s="1" t="s">
        <v>414</v>
      </c>
      <c r="D91" s="1"/>
    </row>
    <row r="92" spans="1:4" ht="18.75" customHeight="1" x14ac:dyDescent="0.25">
      <c r="A92" s="1" t="s">
        <v>119</v>
      </c>
      <c r="B92" s="1" t="s">
        <v>415</v>
      </c>
      <c r="D92" s="1"/>
    </row>
    <row r="93" spans="1:4" ht="18.75" customHeight="1" x14ac:dyDescent="0.25">
      <c r="A93" s="1" t="s">
        <v>120</v>
      </c>
      <c r="B93" s="1" t="s">
        <v>409</v>
      </c>
      <c r="D93" s="1"/>
    </row>
    <row r="94" spans="1:4" ht="18.75" customHeight="1" x14ac:dyDescent="0.25">
      <c r="A94" s="1" t="s">
        <v>121</v>
      </c>
      <c r="B94" s="1" t="s">
        <v>410</v>
      </c>
      <c r="D94" s="1"/>
    </row>
    <row r="95" spans="1:4" ht="18.75" customHeight="1" x14ac:dyDescent="0.25">
      <c r="A95" s="1" t="s">
        <v>122</v>
      </c>
      <c r="B95" s="1" t="s">
        <v>411</v>
      </c>
      <c r="D95" s="1"/>
    </row>
    <row r="96" spans="1:4" ht="18.75" customHeight="1" x14ac:dyDescent="0.25">
      <c r="A96" s="1" t="s">
        <v>123</v>
      </c>
      <c r="B96" s="1" t="s">
        <v>412</v>
      </c>
      <c r="D96" s="1"/>
    </row>
    <row r="97" spans="1:11" ht="18.75" customHeight="1" x14ac:dyDescent="0.25">
      <c r="A97" s="1" t="s">
        <v>124</v>
      </c>
      <c r="B97" s="1" t="s">
        <v>413</v>
      </c>
      <c r="D97" s="1"/>
    </row>
    <row r="98" spans="1:11" ht="18.75" customHeight="1" x14ac:dyDescent="0.25">
      <c r="A98" s="1" t="s">
        <v>125</v>
      </c>
      <c r="B98" s="1" t="s">
        <v>414</v>
      </c>
      <c r="D98" s="1"/>
    </row>
    <row r="99" spans="1:11" ht="18.75" customHeight="1" x14ac:dyDescent="0.25">
      <c r="A99" s="1" t="s">
        <v>126</v>
      </c>
      <c r="B99" s="1" t="s">
        <v>415</v>
      </c>
      <c r="D99" s="1"/>
    </row>
    <row r="100" spans="1:11" ht="18.75" customHeight="1" x14ac:dyDescent="0.25">
      <c r="A100" s="1" t="s">
        <v>127</v>
      </c>
      <c r="B100" s="1" t="s">
        <v>409</v>
      </c>
      <c r="D100" s="1"/>
    </row>
    <row r="101" spans="1:11" ht="18.75" customHeight="1" x14ac:dyDescent="0.25">
      <c r="A101" s="1" t="s">
        <v>128</v>
      </c>
      <c r="B101" s="1" t="s">
        <v>410</v>
      </c>
      <c r="D101" s="1"/>
    </row>
    <row r="102" spans="1:11" ht="18.75" customHeight="1" x14ac:dyDescent="0.25">
      <c r="A102" s="1" t="s">
        <v>129</v>
      </c>
      <c r="B102" s="1" t="s">
        <v>411</v>
      </c>
      <c r="D102" s="1"/>
    </row>
    <row r="103" spans="1:11" ht="18.75" customHeight="1" x14ac:dyDescent="0.25">
      <c r="A103" s="1" t="s">
        <v>130</v>
      </c>
      <c r="B103" s="1" t="s">
        <v>412</v>
      </c>
      <c r="D103" s="1"/>
    </row>
    <row r="104" spans="1:11" ht="18.75" customHeight="1" x14ac:dyDescent="0.25">
      <c r="A104" s="1" t="s">
        <v>131</v>
      </c>
      <c r="B104" s="1" t="s">
        <v>413</v>
      </c>
      <c r="D104" s="1"/>
    </row>
    <row r="105" spans="1:11" ht="18.75" customHeight="1" x14ac:dyDescent="0.25">
      <c r="A105" s="1" t="s">
        <v>132</v>
      </c>
      <c r="B105" s="1" t="s">
        <v>414</v>
      </c>
      <c r="D105" s="1"/>
    </row>
    <row r="106" spans="1:11" ht="18.75" customHeight="1" x14ac:dyDescent="0.25">
      <c r="A106" s="1" t="s">
        <v>133</v>
      </c>
      <c r="B106" s="1" t="s">
        <v>415</v>
      </c>
      <c r="D106" s="1"/>
    </row>
    <row r="107" spans="1:11" ht="18.75" customHeight="1" x14ac:dyDescent="0.25">
      <c r="A107" s="1" t="s">
        <v>134</v>
      </c>
      <c r="B107" s="1" t="s">
        <v>409</v>
      </c>
      <c r="D107" s="1"/>
    </row>
    <row r="108" spans="1:11" ht="18.75" customHeight="1" x14ac:dyDescent="0.25">
      <c r="A108" s="1" t="s">
        <v>135</v>
      </c>
      <c r="B108" s="1" t="s">
        <v>410</v>
      </c>
      <c r="D108" s="1"/>
    </row>
    <row r="109" spans="1:11" ht="18.75" customHeight="1" x14ac:dyDescent="0.25">
      <c r="A109" s="1" t="s">
        <v>136</v>
      </c>
      <c r="B109" s="1" t="s">
        <v>411</v>
      </c>
      <c r="D109" s="1"/>
    </row>
    <row r="110" spans="1:11" ht="18.75" customHeight="1" x14ac:dyDescent="0.25">
      <c r="A110" s="1" t="s">
        <v>137</v>
      </c>
      <c r="B110" s="1" t="s">
        <v>412</v>
      </c>
      <c r="D110" s="1"/>
      <c r="H110" s="2"/>
      <c r="I110" s="2"/>
      <c r="J110" s="2"/>
      <c r="K110" s="2"/>
    </row>
    <row r="111" spans="1:11" ht="18.75" customHeight="1" x14ac:dyDescent="0.25">
      <c r="A111" s="1" t="s">
        <v>138</v>
      </c>
      <c r="B111" s="1" t="s">
        <v>413</v>
      </c>
      <c r="D111" s="1"/>
    </row>
    <row r="112" spans="1:11" ht="18.75" customHeight="1" x14ac:dyDescent="0.25">
      <c r="A112" s="1" t="s">
        <v>139</v>
      </c>
      <c r="B112" s="1" t="s">
        <v>414</v>
      </c>
      <c r="D112" s="1"/>
    </row>
    <row r="113" spans="1:7" ht="18.75" customHeight="1" x14ac:dyDescent="0.25">
      <c r="A113" s="1" t="s">
        <v>140</v>
      </c>
      <c r="B113" s="1" t="s">
        <v>415</v>
      </c>
      <c r="D113" s="1"/>
    </row>
    <row r="114" spans="1:7" ht="18.75" customHeight="1" x14ac:dyDescent="0.25">
      <c r="A114" s="1" t="s">
        <v>141</v>
      </c>
      <c r="B114" s="1" t="s">
        <v>409</v>
      </c>
      <c r="D114" s="1"/>
    </row>
    <row r="115" spans="1:7" ht="18.75" customHeight="1" x14ac:dyDescent="0.25">
      <c r="A115" s="1" t="s">
        <v>142</v>
      </c>
      <c r="B115" s="1" t="s">
        <v>410</v>
      </c>
      <c r="D115" s="1"/>
    </row>
    <row r="116" spans="1:7" ht="18.75" customHeight="1" x14ac:dyDescent="0.25">
      <c r="A116" s="1" t="s">
        <v>143</v>
      </c>
      <c r="B116" s="1" t="s">
        <v>411</v>
      </c>
      <c r="D116" s="1"/>
    </row>
    <row r="117" spans="1:7" ht="18.75" customHeight="1" x14ac:dyDescent="0.25">
      <c r="A117" s="1" t="s">
        <v>144</v>
      </c>
      <c r="B117" s="1" t="s">
        <v>412</v>
      </c>
      <c r="D117" s="1"/>
    </row>
    <row r="118" spans="1:7" ht="18.75" customHeight="1" x14ac:dyDescent="0.25">
      <c r="A118" s="1" t="s">
        <v>145</v>
      </c>
      <c r="B118" s="1" t="s">
        <v>413</v>
      </c>
      <c r="D118" s="1"/>
    </row>
    <row r="119" spans="1:7" ht="18.75" customHeight="1" x14ac:dyDescent="0.25">
      <c r="A119" s="1" t="s">
        <v>146</v>
      </c>
      <c r="B119" s="1" t="s">
        <v>414</v>
      </c>
      <c r="D119" s="1"/>
    </row>
    <row r="120" spans="1:7" ht="18.75" customHeight="1" x14ac:dyDescent="0.25">
      <c r="A120" s="1" t="s">
        <v>147</v>
      </c>
      <c r="B120" s="1" t="s">
        <v>415</v>
      </c>
      <c r="D120" s="1"/>
    </row>
    <row r="121" spans="1:7" ht="18.75" customHeight="1" x14ac:dyDescent="0.25">
      <c r="A121" s="1" t="s">
        <v>148</v>
      </c>
      <c r="B121" s="1" t="s">
        <v>409</v>
      </c>
      <c r="D121" s="1"/>
    </row>
    <row r="122" spans="1:7" ht="18.75" customHeight="1" x14ac:dyDescent="0.25">
      <c r="A122" s="1" t="s">
        <v>149</v>
      </c>
      <c r="B122" s="1" t="s">
        <v>410</v>
      </c>
      <c r="D122" s="1"/>
    </row>
    <row r="123" spans="1:7" ht="18.75" customHeight="1" x14ac:dyDescent="0.25">
      <c r="A123" s="1" t="s">
        <v>150</v>
      </c>
      <c r="B123" s="1" t="s">
        <v>411</v>
      </c>
      <c r="D123" s="1"/>
    </row>
    <row r="124" spans="1:7" ht="18.75" customHeight="1" x14ac:dyDescent="0.25">
      <c r="A124" s="1" t="s">
        <v>151</v>
      </c>
      <c r="B124" s="1" t="s">
        <v>412</v>
      </c>
      <c r="D124" s="1"/>
    </row>
    <row r="125" spans="1:7" ht="18.75" customHeight="1" x14ac:dyDescent="0.25">
      <c r="A125" s="1" t="s">
        <v>152</v>
      </c>
      <c r="B125" s="1" t="s">
        <v>413</v>
      </c>
      <c r="D125" s="1"/>
    </row>
    <row r="126" spans="1:7" ht="18.75" customHeight="1" x14ac:dyDescent="0.25">
      <c r="A126" s="1" t="s">
        <v>153</v>
      </c>
      <c r="B126" s="1" t="s">
        <v>414</v>
      </c>
      <c r="D126" s="1"/>
    </row>
    <row r="127" spans="1:7" ht="18.75" customHeight="1" x14ac:dyDescent="0.25">
      <c r="A127" s="1" t="s">
        <v>154</v>
      </c>
      <c r="B127" s="1" t="s">
        <v>415</v>
      </c>
      <c r="D127" s="1"/>
    </row>
    <row r="128" spans="1:7" ht="18.75" customHeight="1" x14ac:dyDescent="0.25">
      <c r="A128" s="1" t="s">
        <v>155</v>
      </c>
      <c r="B128" s="1" t="s">
        <v>409</v>
      </c>
      <c r="D128" s="1"/>
      <c r="G128" s="1"/>
    </row>
    <row r="129" spans="1:7" ht="18.75" customHeight="1" x14ac:dyDescent="0.25">
      <c r="A129" s="1" t="s">
        <v>156</v>
      </c>
      <c r="B129" s="1" t="s">
        <v>410</v>
      </c>
      <c r="D129" s="1"/>
    </row>
    <row r="130" spans="1:7" ht="18.75" customHeight="1" x14ac:dyDescent="0.25">
      <c r="A130" s="1" t="s">
        <v>157</v>
      </c>
      <c r="B130" s="1" t="s">
        <v>411</v>
      </c>
      <c r="D130" s="1"/>
    </row>
    <row r="131" spans="1:7" ht="18.75" customHeight="1" x14ac:dyDescent="0.25">
      <c r="A131" s="1" t="s">
        <v>158</v>
      </c>
      <c r="B131" s="1" t="s">
        <v>412</v>
      </c>
      <c r="D131" s="1"/>
    </row>
    <row r="132" spans="1:7" ht="18.75" customHeight="1" x14ac:dyDescent="0.25">
      <c r="A132" s="1" t="s">
        <v>159</v>
      </c>
      <c r="B132" s="1" t="s">
        <v>413</v>
      </c>
      <c r="D132" s="1"/>
    </row>
    <row r="133" spans="1:7" ht="18.75" customHeight="1" x14ac:dyDescent="0.25">
      <c r="A133" s="1" t="s">
        <v>160</v>
      </c>
      <c r="B133" s="1" t="s">
        <v>414</v>
      </c>
      <c r="D133" s="1"/>
      <c r="G133" s="1"/>
    </row>
    <row r="134" spans="1:7" ht="18.75" customHeight="1" x14ac:dyDescent="0.25">
      <c r="A134" s="1" t="s">
        <v>161</v>
      </c>
      <c r="B134" s="1" t="s">
        <v>415</v>
      </c>
      <c r="D134" s="1"/>
    </row>
    <row r="135" spans="1:7" ht="18.75" customHeight="1" x14ac:dyDescent="0.25">
      <c r="A135" s="1" t="s">
        <v>162</v>
      </c>
      <c r="B135" s="1" t="s">
        <v>409</v>
      </c>
      <c r="D135" s="1"/>
    </row>
    <row r="136" spans="1:7" ht="18.75" customHeight="1" x14ac:dyDescent="0.25">
      <c r="A136" s="1" t="s">
        <v>163</v>
      </c>
      <c r="B136" s="1" t="s">
        <v>410</v>
      </c>
      <c r="D136" s="1"/>
    </row>
    <row r="137" spans="1:7" ht="18.75" customHeight="1" x14ac:dyDescent="0.25">
      <c r="A137" s="1" t="s">
        <v>164</v>
      </c>
      <c r="B137" s="1" t="s">
        <v>411</v>
      </c>
      <c r="D137" s="1"/>
    </row>
    <row r="138" spans="1:7" ht="18.75" customHeight="1" x14ac:dyDescent="0.25">
      <c r="A138" s="1" t="s">
        <v>165</v>
      </c>
      <c r="B138" s="1" t="s">
        <v>412</v>
      </c>
      <c r="D138" s="1"/>
    </row>
    <row r="139" spans="1:7" ht="18.75" customHeight="1" x14ac:dyDescent="0.25">
      <c r="A139" s="1" t="s">
        <v>166</v>
      </c>
      <c r="B139" s="1" t="s">
        <v>413</v>
      </c>
      <c r="D139" s="1"/>
    </row>
    <row r="140" spans="1:7" ht="18.75" customHeight="1" x14ac:dyDescent="0.25">
      <c r="A140" s="1" t="s">
        <v>167</v>
      </c>
      <c r="B140" s="1" t="s">
        <v>414</v>
      </c>
      <c r="D140" s="1"/>
    </row>
    <row r="141" spans="1:7" ht="18.75" customHeight="1" x14ac:dyDescent="0.25">
      <c r="A141" s="1" t="s">
        <v>168</v>
      </c>
      <c r="B141" s="1" t="s">
        <v>415</v>
      </c>
      <c r="D141" s="1"/>
    </row>
    <row r="142" spans="1:7" ht="18.75" customHeight="1" x14ac:dyDescent="0.25">
      <c r="A142" s="1" t="s">
        <v>169</v>
      </c>
      <c r="B142" s="1" t="s">
        <v>409</v>
      </c>
      <c r="D142" s="1"/>
    </row>
    <row r="143" spans="1:7" ht="18.75" customHeight="1" x14ac:dyDescent="0.25">
      <c r="A143" s="1" t="s">
        <v>170</v>
      </c>
      <c r="B143" s="1" t="s">
        <v>410</v>
      </c>
      <c r="D143" s="1"/>
    </row>
    <row r="144" spans="1:7" ht="18.75" customHeight="1" x14ac:dyDescent="0.25">
      <c r="A144" s="1" t="s">
        <v>171</v>
      </c>
      <c r="B144" s="1" t="s">
        <v>411</v>
      </c>
      <c r="D144" s="1"/>
    </row>
    <row r="145" spans="1:4" ht="18.75" customHeight="1" x14ac:dyDescent="0.25">
      <c r="A145" s="1" t="s">
        <v>172</v>
      </c>
      <c r="B145" s="1" t="s">
        <v>412</v>
      </c>
      <c r="D145" s="1"/>
    </row>
    <row r="146" spans="1:4" ht="18.75" customHeight="1" x14ac:dyDescent="0.25">
      <c r="A146" s="1" t="s">
        <v>173</v>
      </c>
      <c r="B146" s="1" t="s">
        <v>413</v>
      </c>
      <c r="D146" s="1"/>
    </row>
    <row r="147" spans="1:4" ht="18.75" customHeight="1" x14ac:dyDescent="0.25">
      <c r="A147" s="1" t="s">
        <v>174</v>
      </c>
      <c r="B147" s="1" t="s">
        <v>414</v>
      </c>
      <c r="D147" s="1"/>
    </row>
    <row r="148" spans="1:4" ht="18.75" customHeight="1" x14ac:dyDescent="0.25">
      <c r="A148" s="1" t="s">
        <v>175</v>
      </c>
      <c r="B148" s="1" t="s">
        <v>415</v>
      </c>
      <c r="D148" s="1"/>
    </row>
    <row r="149" spans="1:4" ht="18.75" customHeight="1" x14ac:dyDescent="0.25">
      <c r="A149" s="1" t="s">
        <v>176</v>
      </c>
      <c r="B149" s="1" t="s">
        <v>409</v>
      </c>
      <c r="D149" s="1"/>
    </row>
    <row r="150" spans="1:4" ht="18.75" customHeight="1" x14ac:dyDescent="0.25">
      <c r="A150" s="1" t="s">
        <v>177</v>
      </c>
      <c r="B150" s="1" t="s">
        <v>410</v>
      </c>
      <c r="D150" s="1"/>
    </row>
    <row r="151" spans="1:4" ht="18.75" customHeight="1" x14ac:dyDescent="0.25">
      <c r="A151" s="1" t="s">
        <v>178</v>
      </c>
      <c r="B151" s="1" t="s">
        <v>411</v>
      </c>
      <c r="D151" s="1"/>
    </row>
    <row r="152" spans="1:4" ht="18.75" customHeight="1" x14ac:dyDescent="0.25">
      <c r="A152" s="1" t="s">
        <v>179</v>
      </c>
      <c r="B152" s="1" t="s">
        <v>412</v>
      </c>
      <c r="D152" s="1"/>
    </row>
    <row r="153" spans="1:4" ht="18.75" customHeight="1" x14ac:dyDescent="0.25">
      <c r="A153" s="1" t="s">
        <v>180</v>
      </c>
      <c r="B153" s="1" t="s">
        <v>413</v>
      </c>
      <c r="D153" s="1"/>
    </row>
    <row r="154" spans="1:4" ht="18.75" customHeight="1" x14ac:dyDescent="0.25">
      <c r="A154" s="1" t="s">
        <v>181</v>
      </c>
      <c r="B154" s="1" t="s">
        <v>414</v>
      </c>
      <c r="D154" s="1"/>
    </row>
    <row r="155" spans="1:4" ht="18.75" customHeight="1" x14ac:dyDescent="0.25">
      <c r="A155" s="1" t="s">
        <v>182</v>
      </c>
      <c r="B155" s="1" t="s">
        <v>415</v>
      </c>
      <c r="D155" s="1"/>
    </row>
    <row r="156" spans="1:4" ht="18.75" customHeight="1" x14ac:dyDescent="0.25">
      <c r="A156" s="1" t="s">
        <v>183</v>
      </c>
      <c r="B156" s="1" t="s">
        <v>409</v>
      </c>
      <c r="D156" s="1"/>
    </row>
    <row r="157" spans="1:4" ht="18.75" customHeight="1" x14ac:dyDescent="0.25">
      <c r="A157" s="1" t="s">
        <v>184</v>
      </c>
      <c r="B157" s="1" t="s">
        <v>410</v>
      </c>
      <c r="D157" s="1"/>
    </row>
    <row r="158" spans="1:4" ht="18.75" customHeight="1" x14ac:dyDescent="0.25">
      <c r="A158" s="1" t="s">
        <v>185</v>
      </c>
      <c r="B158" s="1" t="s">
        <v>411</v>
      </c>
      <c r="D158" s="1"/>
    </row>
    <row r="159" spans="1:4" ht="18.75" customHeight="1" x14ac:dyDescent="0.25">
      <c r="A159" s="1" t="s">
        <v>186</v>
      </c>
      <c r="B159" s="1" t="s">
        <v>412</v>
      </c>
      <c r="D159" s="1"/>
    </row>
    <row r="160" spans="1:4" ht="18.75" customHeight="1" x14ac:dyDescent="0.25">
      <c r="A160" s="1" t="s">
        <v>187</v>
      </c>
      <c r="B160" s="1" t="s">
        <v>413</v>
      </c>
      <c r="D160" s="1"/>
    </row>
    <row r="161" spans="1:4" ht="18.75" customHeight="1" x14ac:dyDescent="0.25">
      <c r="A161" s="1" t="s">
        <v>188</v>
      </c>
      <c r="B161" s="1" t="s">
        <v>414</v>
      </c>
      <c r="D161" s="1"/>
    </row>
    <row r="162" spans="1:4" ht="18.75" customHeight="1" x14ac:dyDescent="0.25">
      <c r="A162" s="1" t="s">
        <v>189</v>
      </c>
      <c r="B162" s="1" t="s">
        <v>415</v>
      </c>
      <c r="D162" s="1"/>
    </row>
    <row r="163" spans="1:4" ht="18.75" customHeight="1" x14ac:dyDescent="0.25">
      <c r="A163" s="1" t="s">
        <v>190</v>
      </c>
      <c r="B163" s="1" t="s">
        <v>409</v>
      </c>
      <c r="D163" s="1"/>
    </row>
    <row r="164" spans="1:4" ht="18.75" customHeight="1" x14ac:dyDescent="0.25">
      <c r="A164" s="1" t="s">
        <v>191</v>
      </c>
      <c r="B164" s="1" t="s">
        <v>410</v>
      </c>
      <c r="D164" s="1"/>
    </row>
    <row r="165" spans="1:4" ht="18.75" customHeight="1" x14ac:dyDescent="0.25">
      <c r="A165" s="1" t="s">
        <v>192</v>
      </c>
      <c r="B165" s="1" t="s">
        <v>411</v>
      </c>
      <c r="D165" s="1"/>
    </row>
    <row r="166" spans="1:4" ht="18.75" customHeight="1" x14ac:dyDescent="0.25">
      <c r="A166" s="1" t="s">
        <v>193</v>
      </c>
      <c r="B166" s="1" t="s">
        <v>412</v>
      </c>
      <c r="D166" s="1"/>
    </row>
    <row r="167" spans="1:4" ht="18.75" customHeight="1" x14ac:dyDescent="0.25">
      <c r="A167" s="1" t="s">
        <v>194</v>
      </c>
      <c r="B167" s="1" t="s">
        <v>413</v>
      </c>
      <c r="D167" s="1"/>
    </row>
    <row r="168" spans="1:4" ht="18.75" customHeight="1" x14ac:dyDescent="0.25">
      <c r="A168" s="1" t="s">
        <v>195</v>
      </c>
      <c r="B168" s="1" t="s">
        <v>414</v>
      </c>
      <c r="D168" s="1"/>
    </row>
    <row r="169" spans="1:4" ht="18.75" customHeight="1" x14ac:dyDescent="0.25">
      <c r="A169" s="1" t="s">
        <v>196</v>
      </c>
      <c r="B169" s="1" t="s">
        <v>415</v>
      </c>
      <c r="D169" s="1"/>
    </row>
    <row r="170" spans="1:4" ht="18.75" customHeight="1" x14ac:dyDescent="0.25">
      <c r="A170" s="1" t="s">
        <v>197</v>
      </c>
      <c r="B170" s="1" t="s">
        <v>409</v>
      </c>
      <c r="D170" s="1"/>
    </row>
    <row r="171" spans="1:4" ht="18.75" customHeight="1" x14ac:dyDescent="0.25">
      <c r="A171" s="1" t="s">
        <v>198</v>
      </c>
      <c r="B171" s="1" t="s">
        <v>410</v>
      </c>
      <c r="D171" s="1"/>
    </row>
    <row r="172" spans="1:4" ht="18.75" customHeight="1" x14ac:dyDescent="0.25">
      <c r="A172" s="1" t="s">
        <v>199</v>
      </c>
      <c r="B172" s="1" t="s">
        <v>411</v>
      </c>
      <c r="D172" s="1"/>
    </row>
    <row r="173" spans="1:4" ht="18.75" customHeight="1" x14ac:dyDescent="0.25">
      <c r="A173" s="1" t="s">
        <v>200</v>
      </c>
      <c r="B173" s="1" t="s">
        <v>412</v>
      </c>
      <c r="D173" s="1"/>
    </row>
    <row r="174" spans="1:4" ht="18.75" customHeight="1" x14ac:dyDescent="0.25">
      <c r="A174" s="1" t="s">
        <v>201</v>
      </c>
      <c r="B174" s="1" t="s">
        <v>413</v>
      </c>
      <c r="D174" s="1"/>
    </row>
    <row r="175" spans="1:4" ht="18.75" customHeight="1" x14ac:dyDescent="0.25">
      <c r="A175" s="1" t="s">
        <v>202</v>
      </c>
      <c r="B175" s="1" t="s">
        <v>414</v>
      </c>
      <c r="D175" s="1"/>
    </row>
    <row r="176" spans="1:4" ht="18.75" customHeight="1" x14ac:dyDescent="0.25">
      <c r="A176" s="1" t="s">
        <v>203</v>
      </c>
      <c r="B176" s="1" t="s">
        <v>415</v>
      </c>
      <c r="D176" s="1"/>
    </row>
    <row r="177" spans="1:4" ht="18.75" customHeight="1" x14ac:dyDescent="0.25">
      <c r="A177" s="1" t="s">
        <v>204</v>
      </c>
      <c r="B177" s="1" t="s">
        <v>409</v>
      </c>
      <c r="D177" s="1"/>
    </row>
    <row r="178" spans="1:4" ht="18.75" customHeight="1" x14ac:dyDescent="0.25">
      <c r="A178" s="1" t="s">
        <v>205</v>
      </c>
      <c r="B178" s="1" t="s">
        <v>410</v>
      </c>
      <c r="D178" s="1"/>
    </row>
    <row r="179" spans="1:4" ht="18.75" customHeight="1" x14ac:dyDescent="0.25">
      <c r="A179" s="1" t="s">
        <v>206</v>
      </c>
      <c r="B179" s="1" t="s">
        <v>411</v>
      </c>
      <c r="D179" s="1"/>
    </row>
    <row r="180" spans="1:4" ht="18.75" customHeight="1" x14ac:dyDescent="0.25">
      <c r="A180" s="1" t="s">
        <v>207</v>
      </c>
      <c r="B180" s="1" t="s">
        <v>412</v>
      </c>
      <c r="D180" s="1"/>
    </row>
    <row r="181" spans="1:4" ht="18.75" customHeight="1" x14ac:dyDescent="0.25">
      <c r="A181" s="1" t="s">
        <v>208</v>
      </c>
      <c r="B181" s="1" t="s">
        <v>413</v>
      </c>
      <c r="D181" s="1"/>
    </row>
    <row r="182" spans="1:4" ht="18.75" customHeight="1" x14ac:dyDescent="0.25">
      <c r="A182" s="1" t="s">
        <v>209</v>
      </c>
      <c r="B182" s="1" t="s">
        <v>414</v>
      </c>
      <c r="D182" s="1"/>
    </row>
    <row r="183" spans="1:4" ht="18.75" customHeight="1" x14ac:dyDescent="0.25">
      <c r="A183" s="1" t="s">
        <v>210</v>
      </c>
      <c r="B183" s="1" t="s">
        <v>415</v>
      </c>
      <c r="D183" s="1"/>
    </row>
    <row r="184" spans="1:4" ht="18.75" customHeight="1" x14ac:dyDescent="0.25">
      <c r="A184" s="1" t="s">
        <v>211</v>
      </c>
      <c r="B184" s="1" t="s">
        <v>409</v>
      </c>
      <c r="D184" s="1"/>
    </row>
    <row r="185" spans="1:4" ht="18.75" customHeight="1" x14ac:dyDescent="0.25">
      <c r="A185" s="1" t="s">
        <v>212</v>
      </c>
      <c r="B185" s="1" t="s">
        <v>410</v>
      </c>
      <c r="D185" s="1"/>
    </row>
    <row r="186" spans="1:4" ht="18.75" customHeight="1" x14ac:dyDescent="0.25">
      <c r="A186" s="1" t="s">
        <v>213</v>
      </c>
      <c r="B186" s="1" t="s">
        <v>411</v>
      </c>
      <c r="D186" s="1"/>
    </row>
    <row r="187" spans="1:4" ht="18.75" customHeight="1" x14ac:dyDescent="0.25">
      <c r="A187" s="1" t="s">
        <v>214</v>
      </c>
      <c r="B187" s="1" t="s">
        <v>412</v>
      </c>
      <c r="D187" s="1"/>
    </row>
    <row r="188" spans="1:4" ht="18.75" customHeight="1" x14ac:dyDescent="0.25">
      <c r="A188" s="1" t="s">
        <v>215</v>
      </c>
      <c r="B188" s="1" t="s">
        <v>413</v>
      </c>
      <c r="D188" s="1"/>
    </row>
    <row r="189" spans="1:4" ht="18.75" customHeight="1" x14ac:dyDescent="0.25">
      <c r="A189" s="1" t="s">
        <v>216</v>
      </c>
      <c r="B189" s="1" t="s">
        <v>414</v>
      </c>
      <c r="D189" s="1"/>
    </row>
    <row r="190" spans="1:4" ht="18.75" customHeight="1" x14ac:dyDescent="0.25">
      <c r="A190" s="1" t="s">
        <v>217</v>
      </c>
      <c r="B190" s="1" t="s">
        <v>415</v>
      </c>
      <c r="D190" s="1"/>
    </row>
    <row r="191" spans="1:4" ht="18.75" customHeight="1" x14ac:dyDescent="0.25">
      <c r="A191" s="1" t="s">
        <v>218</v>
      </c>
      <c r="B191" s="1" t="s">
        <v>409</v>
      </c>
      <c r="D191" s="1"/>
    </row>
    <row r="192" spans="1:4" ht="18.75" customHeight="1" x14ac:dyDescent="0.25">
      <c r="A192" s="1" t="s">
        <v>219</v>
      </c>
      <c r="B192" s="1" t="s">
        <v>410</v>
      </c>
      <c r="D192" s="1"/>
    </row>
    <row r="193" spans="1:4" ht="18.75" customHeight="1" x14ac:dyDescent="0.25">
      <c r="A193" s="1" t="s">
        <v>220</v>
      </c>
      <c r="B193" s="1" t="s">
        <v>411</v>
      </c>
      <c r="D193" s="1"/>
    </row>
    <row r="194" spans="1:4" ht="18.75" customHeight="1" x14ac:dyDescent="0.25">
      <c r="A194" s="1" t="s">
        <v>221</v>
      </c>
      <c r="B194" s="1" t="s">
        <v>412</v>
      </c>
      <c r="D194" s="1"/>
    </row>
    <row r="195" spans="1:4" ht="18.75" customHeight="1" x14ac:dyDescent="0.25">
      <c r="A195" s="1" t="s">
        <v>222</v>
      </c>
      <c r="B195" s="1" t="s">
        <v>413</v>
      </c>
      <c r="D195" s="1"/>
    </row>
    <row r="196" spans="1:4" ht="18.75" customHeight="1" x14ac:dyDescent="0.25">
      <c r="A196" s="1" t="s">
        <v>223</v>
      </c>
      <c r="B196" s="1" t="s">
        <v>414</v>
      </c>
      <c r="D196" s="1"/>
    </row>
    <row r="197" spans="1:4" ht="18.75" customHeight="1" x14ac:dyDescent="0.25">
      <c r="A197" s="1" t="s">
        <v>224</v>
      </c>
      <c r="B197" s="1" t="s">
        <v>415</v>
      </c>
      <c r="D197" s="1"/>
    </row>
    <row r="198" spans="1:4" ht="18.75" customHeight="1" x14ac:dyDescent="0.25">
      <c r="A198" s="1" t="s">
        <v>225</v>
      </c>
      <c r="B198" s="1" t="s">
        <v>409</v>
      </c>
      <c r="D198" s="1"/>
    </row>
    <row r="199" spans="1:4" ht="18.75" customHeight="1" x14ac:dyDescent="0.25">
      <c r="A199" s="1" t="s">
        <v>226</v>
      </c>
      <c r="B199" s="1" t="s">
        <v>410</v>
      </c>
      <c r="D199" s="1"/>
    </row>
    <row r="200" spans="1:4" ht="18.75" customHeight="1" x14ac:dyDescent="0.25">
      <c r="A200" s="1" t="s">
        <v>227</v>
      </c>
      <c r="B200" s="1" t="s">
        <v>411</v>
      </c>
      <c r="D200" s="1"/>
    </row>
    <row r="201" spans="1:4" ht="18.75" customHeight="1" x14ac:dyDescent="0.25">
      <c r="A201" s="1" t="s">
        <v>228</v>
      </c>
      <c r="B201" s="1" t="s">
        <v>412</v>
      </c>
      <c r="D201" s="1"/>
    </row>
    <row r="202" spans="1:4" ht="18.75" customHeight="1" x14ac:dyDescent="0.25">
      <c r="A202" s="1" t="s">
        <v>229</v>
      </c>
      <c r="B202" s="1" t="s">
        <v>413</v>
      </c>
      <c r="D202" s="1"/>
    </row>
    <row r="203" spans="1:4" ht="18.75" customHeight="1" x14ac:dyDescent="0.25">
      <c r="A203" s="1" t="s">
        <v>230</v>
      </c>
      <c r="B203" s="1" t="s">
        <v>414</v>
      </c>
      <c r="D203" s="1"/>
    </row>
    <row r="204" spans="1:4" ht="18.75" customHeight="1" x14ac:dyDescent="0.25">
      <c r="A204" s="1" t="s">
        <v>231</v>
      </c>
      <c r="B204" s="1" t="s">
        <v>415</v>
      </c>
      <c r="D204" s="1"/>
    </row>
    <row r="205" spans="1:4" ht="18.75" customHeight="1" x14ac:dyDescent="0.25">
      <c r="A205" s="1" t="s">
        <v>232</v>
      </c>
      <c r="B205" s="1" t="s">
        <v>409</v>
      </c>
      <c r="D205" s="1"/>
    </row>
    <row r="206" spans="1:4" ht="18.75" customHeight="1" x14ac:dyDescent="0.25">
      <c r="A206" s="1" t="s">
        <v>233</v>
      </c>
      <c r="B206" s="1" t="s">
        <v>410</v>
      </c>
      <c r="D206" s="1"/>
    </row>
    <row r="207" spans="1:4" ht="18.75" customHeight="1" x14ac:dyDescent="0.25">
      <c r="A207" s="1" t="s">
        <v>234</v>
      </c>
      <c r="B207" s="1" t="s">
        <v>411</v>
      </c>
      <c r="D207" s="1"/>
    </row>
    <row r="208" spans="1:4" ht="18.75" customHeight="1" x14ac:dyDescent="0.25">
      <c r="A208" s="1" t="s">
        <v>235</v>
      </c>
      <c r="B208" s="1" t="s">
        <v>412</v>
      </c>
      <c r="D208" s="1"/>
    </row>
    <row r="209" spans="1:4" ht="18.75" customHeight="1" x14ac:dyDescent="0.25">
      <c r="A209" s="1" t="s">
        <v>236</v>
      </c>
      <c r="B209" s="1" t="s">
        <v>413</v>
      </c>
      <c r="D209" s="1"/>
    </row>
    <row r="210" spans="1:4" ht="18.75" customHeight="1" x14ac:dyDescent="0.25">
      <c r="A210" s="1" t="s">
        <v>237</v>
      </c>
      <c r="B210" s="1" t="s">
        <v>414</v>
      </c>
      <c r="D210" s="1"/>
    </row>
    <row r="211" spans="1:4" ht="18.75" customHeight="1" x14ac:dyDescent="0.25">
      <c r="A211" s="1" t="s">
        <v>238</v>
      </c>
      <c r="B211" s="1" t="s">
        <v>415</v>
      </c>
      <c r="D211" s="1"/>
    </row>
    <row r="212" spans="1:4" ht="18.75" customHeight="1" x14ac:dyDescent="0.25">
      <c r="A212" s="1" t="s">
        <v>239</v>
      </c>
      <c r="B212" s="1" t="s">
        <v>409</v>
      </c>
      <c r="D212" s="1"/>
    </row>
    <row r="213" spans="1:4" ht="18.75" customHeight="1" x14ac:dyDescent="0.25">
      <c r="A213" s="1" t="s">
        <v>240</v>
      </c>
      <c r="B213" s="1" t="s">
        <v>410</v>
      </c>
      <c r="D213" s="1"/>
    </row>
    <row r="214" spans="1:4" ht="18.75" customHeight="1" x14ac:dyDescent="0.25">
      <c r="A214" s="1" t="s">
        <v>241</v>
      </c>
      <c r="B214" s="1" t="s">
        <v>411</v>
      </c>
      <c r="D214" s="1"/>
    </row>
    <row r="215" spans="1:4" ht="18.75" customHeight="1" x14ac:dyDescent="0.25">
      <c r="A215" s="1" t="s">
        <v>242</v>
      </c>
      <c r="B215" s="1" t="s">
        <v>412</v>
      </c>
      <c r="D215" s="1"/>
    </row>
    <row r="216" spans="1:4" ht="18.75" customHeight="1" x14ac:dyDescent="0.25">
      <c r="A216" s="1" t="s">
        <v>243</v>
      </c>
      <c r="B216" s="1" t="s">
        <v>413</v>
      </c>
      <c r="D216" s="1"/>
    </row>
    <row r="217" spans="1:4" ht="18.75" customHeight="1" x14ac:dyDescent="0.25">
      <c r="A217" s="1" t="s">
        <v>244</v>
      </c>
      <c r="B217" s="1" t="s">
        <v>414</v>
      </c>
      <c r="D217" s="1"/>
    </row>
    <row r="218" spans="1:4" ht="18.75" customHeight="1" x14ac:dyDescent="0.25">
      <c r="A218" s="1" t="s">
        <v>245</v>
      </c>
      <c r="B218" s="1" t="s">
        <v>415</v>
      </c>
      <c r="D218" s="1"/>
    </row>
    <row r="219" spans="1:4" ht="18.75" customHeight="1" x14ac:dyDescent="0.25">
      <c r="A219" s="1" t="s">
        <v>246</v>
      </c>
      <c r="B219" s="1" t="s">
        <v>409</v>
      </c>
      <c r="D219" s="1"/>
    </row>
    <row r="220" spans="1:4" ht="18.75" customHeight="1" x14ac:dyDescent="0.25">
      <c r="A220" s="1" t="s">
        <v>247</v>
      </c>
      <c r="B220" s="1" t="s">
        <v>410</v>
      </c>
      <c r="D220" s="1"/>
    </row>
    <row r="221" spans="1:4" ht="18.75" customHeight="1" x14ac:dyDescent="0.25">
      <c r="A221" s="1" t="s">
        <v>248</v>
      </c>
      <c r="B221" s="1" t="s">
        <v>411</v>
      </c>
      <c r="D221" s="1"/>
    </row>
    <row r="222" spans="1:4" ht="18.75" customHeight="1" x14ac:dyDescent="0.25">
      <c r="A222" s="1" t="s">
        <v>249</v>
      </c>
      <c r="B222" s="1" t="s">
        <v>412</v>
      </c>
      <c r="D222" s="1"/>
    </row>
    <row r="223" spans="1:4" ht="18.75" customHeight="1" x14ac:dyDescent="0.25">
      <c r="A223" s="1" t="s">
        <v>250</v>
      </c>
      <c r="B223" s="1" t="s">
        <v>413</v>
      </c>
      <c r="D223" s="1"/>
    </row>
    <row r="224" spans="1:4" ht="18.75" customHeight="1" x14ac:dyDescent="0.25">
      <c r="A224" s="1" t="s">
        <v>251</v>
      </c>
      <c r="B224" s="1" t="s">
        <v>414</v>
      </c>
      <c r="D224" s="1"/>
    </row>
    <row r="225" spans="1:4" ht="18.75" customHeight="1" x14ac:dyDescent="0.25">
      <c r="A225" s="1" t="s">
        <v>252</v>
      </c>
      <c r="B225" s="1" t="s">
        <v>415</v>
      </c>
      <c r="D225" s="1"/>
    </row>
    <row r="226" spans="1:4" ht="18.75" customHeight="1" x14ac:dyDescent="0.25">
      <c r="A226" s="1" t="s">
        <v>253</v>
      </c>
      <c r="B226" s="1" t="s">
        <v>409</v>
      </c>
      <c r="D226" s="1"/>
    </row>
    <row r="227" spans="1:4" ht="18.75" customHeight="1" x14ac:dyDescent="0.25">
      <c r="A227" s="1" t="s">
        <v>254</v>
      </c>
      <c r="B227" s="1" t="s">
        <v>410</v>
      </c>
      <c r="D227" s="1"/>
    </row>
    <row r="228" spans="1:4" ht="18.75" customHeight="1" x14ac:dyDescent="0.25">
      <c r="A228" s="1" t="s">
        <v>255</v>
      </c>
      <c r="B228" s="1" t="s">
        <v>411</v>
      </c>
      <c r="D228" s="1"/>
    </row>
    <row r="229" spans="1:4" ht="18.75" customHeight="1" x14ac:dyDescent="0.25">
      <c r="A229" s="1" t="s">
        <v>256</v>
      </c>
      <c r="B229" s="1" t="s">
        <v>412</v>
      </c>
      <c r="D229" s="1"/>
    </row>
    <row r="230" spans="1:4" ht="18.75" customHeight="1" x14ac:dyDescent="0.25">
      <c r="A230" s="1" t="s">
        <v>257</v>
      </c>
      <c r="B230" s="1" t="s">
        <v>413</v>
      </c>
      <c r="D230" s="1"/>
    </row>
    <row r="231" spans="1:4" ht="18.75" customHeight="1" x14ac:dyDescent="0.25">
      <c r="A231" s="1" t="s">
        <v>258</v>
      </c>
      <c r="B231" s="1" t="s">
        <v>414</v>
      </c>
      <c r="D231" s="1"/>
    </row>
    <row r="232" spans="1:4" ht="18.75" customHeight="1" x14ac:dyDescent="0.25">
      <c r="A232" s="1" t="s">
        <v>259</v>
      </c>
      <c r="B232" s="1" t="s">
        <v>415</v>
      </c>
      <c r="D232" s="1"/>
    </row>
    <row r="233" spans="1:4" ht="18.75" customHeight="1" x14ac:dyDescent="0.25">
      <c r="A233" s="1" t="s">
        <v>260</v>
      </c>
      <c r="B233" s="1" t="s">
        <v>409</v>
      </c>
      <c r="D233" s="1"/>
    </row>
    <row r="234" spans="1:4" ht="18.75" customHeight="1" x14ac:dyDescent="0.25">
      <c r="A234" s="1" t="s">
        <v>261</v>
      </c>
      <c r="B234" s="1" t="s">
        <v>410</v>
      </c>
      <c r="D234" s="1"/>
    </row>
    <row r="235" spans="1:4" ht="18.75" customHeight="1" x14ac:dyDescent="0.25">
      <c r="A235" s="1" t="s">
        <v>262</v>
      </c>
      <c r="B235" s="1" t="s">
        <v>411</v>
      </c>
      <c r="D235" s="1"/>
    </row>
    <row r="236" spans="1:4" ht="18.75" customHeight="1" x14ac:dyDescent="0.25">
      <c r="A236" s="1" t="s">
        <v>263</v>
      </c>
      <c r="B236" s="1" t="s">
        <v>412</v>
      </c>
      <c r="D236" s="1"/>
    </row>
    <row r="237" spans="1:4" ht="18.75" customHeight="1" x14ac:dyDescent="0.25">
      <c r="A237" s="1" t="s">
        <v>264</v>
      </c>
      <c r="B237" s="1" t="s">
        <v>413</v>
      </c>
      <c r="D237" s="1"/>
    </row>
    <row r="238" spans="1:4" ht="18.75" customHeight="1" x14ac:dyDescent="0.25">
      <c r="A238" s="1" t="s">
        <v>265</v>
      </c>
      <c r="B238" s="1" t="s">
        <v>414</v>
      </c>
      <c r="D238" s="1"/>
    </row>
    <row r="239" spans="1:4" ht="18.75" customHeight="1" x14ac:dyDescent="0.25">
      <c r="A239" s="1" t="s">
        <v>266</v>
      </c>
      <c r="B239" s="1" t="s">
        <v>415</v>
      </c>
      <c r="D239" s="1"/>
    </row>
    <row r="240" spans="1:4" ht="18.75" customHeight="1" x14ac:dyDescent="0.25">
      <c r="A240" s="1" t="s">
        <v>267</v>
      </c>
      <c r="B240" s="1" t="s">
        <v>409</v>
      </c>
      <c r="D240" s="1"/>
    </row>
    <row r="241" spans="1:4" ht="18.75" customHeight="1" x14ac:dyDescent="0.25">
      <c r="A241" s="1" t="s">
        <v>268</v>
      </c>
      <c r="B241" s="1" t="s">
        <v>410</v>
      </c>
      <c r="D241" s="1"/>
    </row>
    <row r="242" spans="1:4" ht="18.75" customHeight="1" x14ac:dyDescent="0.25">
      <c r="A242" s="1" t="s">
        <v>269</v>
      </c>
      <c r="B242" s="1" t="s">
        <v>411</v>
      </c>
      <c r="D242" s="1"/>
    </row>
    <row r="243" spans="1:4" ht="18.75" customHeight="1" x14ac:dyDescent="0.25">
      <c r="A243" s="1" t="s">
        <v>270</v>
      </c>
      <c r="B243" s="1" t="s">
        <v>412</v>
      </c>
      <c r="D243" s="1"/>
    </row>
    <row r="244" spans="1:4" ht="18.75" customHeight="1" x14ac:dyDescent="0.25">
      <c r="A244" s="1" t="s">
        <v>271</v>
      </c>
      <c r="B244" s="1" t="s">
        <v>413</v>
      </c>
      <c r="D244" s="1"/>
    </row>
    <row r="245" spans="1:4" ht="18.75" customHeight="1" x14ac:dyDescent="0.25">
      <c r="A245" s="1" t="s">
        <v>272</v>
      </c>
      <c r="B245" s="1" t="s">
        <v>414</v>
      </c>
      <c r="D245" s="1"/>
    </row>
    <row r="246" spans="1:4" ht="18.75" customHeight="1" x14ac:dyDescent="0.25">
      <c r="A246" s="1" t="s">
        <v>273</v>
      </c>
      <c r="B246" s="1" t="s">
        <v>415</v>
      </c>
      <c r="D246" s="1"/>
    </row>
    <row r="247" spans="1:4" ht="18.75" customHeight="1" x14ac:dyDescent="0.25">
      <c r="A247" s="1" t="s">
        <v>274</v>
      </c>
      <c r="B247" s="1" t="s">
        <v>409</v>
      </c>
      <c r="D247" s="1"/>
    </row>
    <row r="248" spans="1:4" ht="18.75" customHeight="1" x14ac:dyDescent="0.25">
      <c r="A248" s="1" t="s">
        <v>275</v>
      </c>
      <c r="B248" s="1" t="s">
        <v>410</v>
      </c>
      <c r="D248" s="1"/>
    </row>
    <row r="249" spans="1:4" ht="18.75" customHeight="1" x14ac:dyDescent="0.25">
      <c r="A249" s="1" t="s">
        <v>276</v>
      </c>
      <c r="B249" s="1" t="s">
        <v>411</v>
      </c>
      <c r="D249" s="1"/>
    </row>
    <row r="250" spans="1:4" ht="18.75" customHeight="1" x14ac:dyDescent="0.25">
      <c r="A250" s="1" t="s">
        <v>277</v>
      </c>
      <c r="B250" s="1" t="s">
        <v>412</v>
      </c>
      <c r="D250" s="1"/>
    </row>
    <row r="251" spans="1:4" ht="18.75" customHeight="1" x14ac:dyDescent="0.25">
      <c r="A251" s="1" t="s">
        <v>278</v>
      </c>
      <c r="B251" s="1" t="s">
        <v>413</v>
      </c>
      <c r="D251" s="1"/>
    </row>
    <row r="252" spans="1:4" ht="18.75" customHeight="1" x14ac:dyDescent="0.25">
      <c r="A252" s="1" t="s">
        <v>279</v>
      </c>
      <c r="B252" s="1" t="s">
        <v>414</v>
      </c>
      <c r="D252" s="1"/>
    </row>
    <row r="253" spans="1:4" ht="18.75" customHeight="1" x14ac:dyDescent="0.25">
      <c r="A253" s="1" t="s">
        <v>280</v>
      </c>
      <c r="B253" s="1" t="s">
        <v>415</v>
      </c>
      <c r="D253" s="1"/>
    </row>
    <row r="254" spans="1:4" ht="18.75" customHeight="1" x14ac:dyDescent="0.25">
      <c r="A254" s="1" t="s">
        <v>281</v>
      </c>
      <c r="B254" s="1" t="s">
        <v>409</v>
      </c>
      <c r="D254" s="1"/>
    </row>
    <row r="255" spans="1:4" ht="18.75" customHeight="1" x14ac:dyDescent="0.25">
      <c r="A255" s="1" t="s">
        <v>282</v>
      </c>
      <c r="B255" s="1" t="s">
        <v>410</v>
      </c>
      <c r="D255" s="1"/>
    </row>
    <row r="256" spans="1:4" ht="18.75" customHeight="1" x14ac:dyDescent="0.25">
      <c r="A256" s="1" t="s">
        <v>283</v>
      </c>
      <c r="B256" s="1" t="s">
        <v>411</v>
      </c>
      <c r="D256" s="1"/>
    </row>
    <row r="257" spans="1:4" ht="18.75" customHeight="1" x14ac:dyDescent="0.25">
      <c r="A257" s="1" t="s">
        <v>284</v>
      </c>
      <c r="B257" s="1" t="s">
        <v>412</v>
      </c>
      <c r="D257" s="1"/>
    </row>
    <row r="258" spans="1:4" ht="18.75" customHeight="1" x14ac:dyDescent="0.25">
      <c r="A258" s="1" t="s">
        <v>285</v>
      </c>
      <c r="B258" s="1" t="s">
        <v>413</v>
      </c>
      <c r="D258" s="1"/>
    </row>
    <row r="259" spans="1:4" ht="18.75" customHeight="1" x14ac:dyDescent="0.25">
      <c r="A259" s="1" t="s">
        <v>286</v>
      </c>
      <c r="B259" s="1" t="s">
        <v>414</v>
      </c>
      <c r="D259" s="1"/>
    </row>
    <row r="260" spans="1:4" ht="18.75" customHeight="1" x14ac:dyDescent="0.25">
      <c r="A260" s="1" t="s">
        <v>287</v>
      </c>
      <c r="B260" s="1" t="s">
        <v>415</v>
      </c>
      <c r="D260" s="1"/>
    </row>
    <row r="261" spans="1:4" ht="18.75" customHeight="1" x14ac:dyDescent="0.25">
      <c r="A261" s="1" t="s">
        <v>288</v>
      </c>
      <c r="B261" s="1" t="s">
        <v>409</v>
      </c>
      <c r="D261" s="1"/>
    </row>
    <row r="262" spans="1:4" ht="18.75" customHeight="1" x14ac:dyDescent="0.25">
      <c r="A262" s="1" t="s">
        <v>289</v>
      </c>
      <c r="B262" s="1" t="s">
        <v>410</v>
      </c>
      <c r="D262" s="1"/>
    </row>
    <row r="263" spans="1:4" ht="18.75" customHeight="1" x14ac:dyDescent="0.25">
      <c r="A263" s="1" t="s">
        <v>290</v>
      </c>
      <c r="B263" s="1" t="s">
        <v>411</v>
      </c>
      <c r="D263" s="1"/>
    </row>
    <row r="264" spans="1:4" ht="18.75" customHeight="1" x14ac:dyDescent="0.25">
      <c r="A264" s="1" t="s">
        <v>291</v>
      </c>
      <c r="B264" s="1" t="s">
        <v>412</v>
      </c>
      <c r="D264" s="1"/>
    </row>
    <row r="265" spans="1:4" ht="18.75" customHeight="1" x14ac:dyDescent="0.25">
      <c r="A265" s="1" t="s">
        <v>292</v>
      </c>
      <c r="B265" s="1" t="s">
        <v>413</v>
      </c>
      <c r="D265" s="1"/>
    </row>
    <row r="266" spans="1:4" ht="18.75" customHeight="1" x14ac:dyDescent="0.25">
      <c r="A266" s="1" t="s">
        <v>293</v>
      </c>
      <c r="B266" s="1" t="s">
        <v>414</v>
      </c>
      <c r="D266" s="1"/>
    </row>
    <row r="267" spans="1:4" ht="18.75" customHeight="1" x14ac:dyDescent="0.25">
      <c r="A267" s="1" t="s">
        <v>294</v>
      </c>
      <c r="B267" s="1" t="s">
        <v>415</v>
      </c>
      <c r="D267" s="1"/>
    </row>
    <row r="268" spans="1:4" ht="18.75" customHeight="1" x14ac:dyDescent="0.25">
      <c r="A268" s="1" t="s">
        <v>295</v>
      </c>
      <c r="B268" s="1" t="s">
        <v>409</v>
      </c>
      <c r="D268" s="1"/>
    </row>
    <row r="269" spans="1:4" ht="18.75" customHeight="1" x14ac:dyDescent="0.25">
      <c r="A269" s="1" t="s">
        <v>296</v>
      </c>
      <c r="B269" s="1" t="s">
        <v>410</v>
      </c>
      <c r="D269" s="1"/>
    </row>
    <row r="270" spans="1:4" ht="18.75" customHeight="1" x14ac:dyDescent="0.25">
      <c r="A270" s="1" t="s">
        <v>297</v>
      </c>
      <c r="B270" s="1" t="s">
        <v>411</v>
      </c>
      <c r="D270" s="1"/>
    </row>
    <row r="271" spans="1:4" ht="18.75" customHeight="1" x14ac:dyDescent="0.25">
      <c r="A271" s="1" t="s">
        <v>298</v>
      </c>
      <c r="B271" s="1" t="s">
        <v>412</v>
      </c>
      <c r="D271" s="1"/>
    </row>
    <row r="272" spans="1:4" ht="18.75" customHeight="1" x14ac:dyDescent="0.25">
      <c r="A272" s="1" t="s">
        <v>299</v>
      </c>
      <c r="B272" s="1" t="s">
        <v>413</v>
      </c>
      <c r="D272" s="1"/>
    </row>
    <row r="273" spans="1:4" ht="18.75" customHeight="1" x14ac:dyDescent="0.25">
      <c r="A273" s="1" t="s">
        <v>300</v>
      </c>
      <c r="B273" s="1" t="s">
        <v>414</v>
      </c>
      <c r="D273" s="1"/>
    </row>
    <row r="274" spans="1:4" ht="18.75" customHeight="1" x14ac:dyDescent="0.25">
      <c r="A274" s="1" t="s">
        <v>301</v>
      </c>
      <c r="B274" s="1" t="s">
        <v>415</v>
      </c>
      <c r="D274" s="1"/>
    </row>
    <row r="275" spans="1:4" ht="18.75" customHeight="1" x14ac:dyDescent="0.25">
      <c r="A275" s="1" t="s">
        <v>302</v>
      </c>
      <c r="B275" s="1" t="s">
        <v>409</v>
      </c>
      <c r="D275" s="1"/>
    </row>
    <row r="276" spans="1:4" ht="18.75" customHeight="1" x14ac:dyDescent="0.25">
      <c r="A276" s="1" t="s">
        <v>303</v>
      </c>
      <c r="B276" s="1" t="s">
        <v>410</v>
      </c>
      <c r="D276" s="1"/>
    </row>
    <row r="277" spans="1:4" ht="18.75" customHeight="1" x14ac:dyDescent="0.25">
      <c r="A277" s="1" t="s">
        <v>304</v>
      </c>
      <c r="B277" s="1" t="s">
        <v>411</v>
      </c>
      <c r="D277" s="1"/>
    </row>
    <row r="278" spans="1:4" ht="18.75" customHeight="1" x14ac:dyDescent="0.25">
      <c r="A278" s="1" t="s">
        <v>305</v>
      </c>
      <c r="B278" s="1" t="s">
        <v>412</v>
      </c>
      <c r="D278" s="1"/>
    </row>
    <row r="279" spans="1:4" ht="18.75" customHeight="1" x14ac:dyDescent="0.25">
      <c r="A279" s="1" t="s">
        <v>306</v>
      </c>
      <c r="B279" s="1" t="s">
        <v>413</v>
      </c>
      <c r="D279" s="1"/>
    </row>
    <row r="280" spans="1:4" ht="18.75" customHeight="1" x14ac:dyDescent="0.25">
      <c r="A280" s="1" t="s">
        <v>307</v>
      </c>
      <c r="B280" s="1" t="s">
        <v>414</v>
      </c>
      <c r="D280" s="1"/>
    </row>
    <row r="281" spans="1:4" ht="18.75" customHeight="1" x14ac:dyDescent="0.25">
      <c r="A281" s="1" t="s">
        <v>308</v>
      </c>
      <c r="B281" s="1" t="s">
        <v>415</v>
      </c>
      <c r="D281" s="1"/>
    </row>
    <row r="282" spans="1:4" ht="18.75" customHeight="1" x14ac:dyDescent="0.25">
      <c r="A282" s="1" t="s">
        <v>309</v>
      </c>
      <c r="B282" s="1" t="s">
        <v>409</v>
      </c>
      <c r="D282" s="1"/>
    </row>
    <row r="283" spans="1:4" ht="18.75" customHeight="1" x14ac:dyDescent="0.25">
      <c r="A283" s="1" t="s">
        <v>310</v>
      </c>
      <c r="B283" s="1" t="s">
        <v>410</v>
      </c>
      <c r="D283" s="1"/>
    </row>
    <row r="284" spans="1:4" ht="18.75" customHeight="1" x14ac:dyDescent="0.25">
      <c r="A284" s="1" t="s">
        <v>311</v>
      </c>
      <c r="B284" s="1" t="s">
        <v>411</v>
      </c>
      <c r="D284" s="1"/>
    </row>
    <row r="285" spans="1:4" ht="18.75" customHeight="1" x14ac:dyDescent="0.25">
      <c r="A285" s="1" t="s">
        <v>312</v>
      </c>
      <c r="B285" s="1" t="s">
        <v>412</v>
      </c>
      <c r="D285" s="1"/>
    </row>
    <row r="286" spans="1:4" ht="18.75" customHeight="1" x14ac:dyDescent="0.25">
      <c r="A286" s="1" t="s">
        <v>313</v>
      </c>
      <c r="B286" s="1" t="s">
        <v>413</v>
      </c>
      <c r="D286" s="1"/>
    </row>
    <row r="287" spans="1:4" ht="18.75" customHeight="1" x14ac:dyDescent="0.25">
      <c r="A287" s="1" t="s">
        <v>314</v>
      </c>
      <c r="B287" s="1" t="s">
        <v>414</v>
      </c>
      <c r="D287" s="1"/>
    </row>
    <row r="288" spans="1:4" ht="18.75" customHeight="1" x14ac:dyDescent="0.25">
      <c r="A288" s="1" t="s">
        <v>315</v>
      </c>
      <c r="B288" s="1" t="s">
        <v>415</v>
      </c>
      <c r="D288" s="1"/>
    </row>
    <row r="289" spans="1:4" ht="18.75" customHeight="1" x14ac:dyDescent="0.25">
      <c r="A289" s="1" t="s">
        <v>316</v>
      </c>
      <c r="B289" s="1" t="s">
        <v>409</v>
      </c>
      <c r="D289" s="1"/>
    </row>
    <row r="290" spans="1:4" ht="18.75" customHeight="1" x14ac:dyDescent="0.25">
      <c r="A290" s="1" t="s">
        <v>317</v>
      </c>
      <c r="B290" s="1" t="s">
        <v>410</v>
      </c>
      <c r="D290" s="1"/>
    </row>
    <row r="291" spans="1:4" ht="18.75" customHeight="1" x14ac:dyDescent="0.25">
      <c r="A291" s="1" t="s">
        <v>318</v>
      </c>
      <c r="B291" s="1" t="s">
        <v>411</v>
      </c>
      <c r="D291" s="1"/>
    </row>
    <row r="292" spans="1:4" ht="18.75" customHeight="1" x14ac:dyDescent="0.25">
      <c r="A292" s="1" t="s">
        <v>319</v>
      </c>
      <c r="B292" s="1" t="s">
        <v>412</v>
      </c>
      <c r="D292" s="1"/>
    </row>
    <row r="293" spans="1:4" ht="18.75" customHeight="1" x14ac:dyDescent="0.25">
      <c r="A293" s="1" t="s">
        <v>320</v>
      </c>
      <c r="B293" s="1" t="s">
        <v>413</v>
      </c>
      <c r="D293" s="1"/>
    </row>
    <row r="294" spans="1:4" ht="18.75" customHeight="1" x14ac:dyDescent="0.25">
      <c r="A294" s="1" t="s">
        <v>321</v>
      </c>
      <c r="B294" s="1" t="s">
        <v>414</v>
      </c>
      <c r="D294" s="1"/>
    </row>
    <row r="295" spans="1:4" ht="18.75" customHeight="1" x14ac:dyDescent="0.25">
      <c r="A295" s="1" t="s">
        <v>322</v>
      </c>
      <c r="B295" s="1" t="s">
        <v>415</v>
      </c>
      <c r="D295" s="1"/>
    </row>
    <row r="296" spans="1:4" ht="18.75" customHeight="1" x14ac:dyDescent="0.25">
      <c r="A296" s="1" t="s">
        <v>323</v>
      </c>
      <c r="B296" s="1" t="s">
        <v>409</v>
      </c>
      <c r="D296" s="1"/>
    </row>
    <row r="297" spans="1:4" ht="18.75" customHeight="1" x14ac:dyDescent="0.25">
      <c r="A297" s="1" t="s">
        <v>324</v>
      </c>
      <c r="B297" s="1" t="s">
        <v>410</v>
      </c>
      <c r="D297" s="1"/>
    </row>
    <row r="298" spans="1:4" ht="18.75" customHeight="1" x14ac:dyDescent="0.25">
      <c r="A298" s="1" t="s">
        <v>325</v>
      </c>
      <c r="B298" s="1" t="s">
        <v>411</v>
      </c>
      <c r="D298" s="1"/>
    </row>
    <row r="299" spans="1:4" ht="18.75" customHeight="1" x14ac:dyDescent="0.25">
      <c r="A299" s="1" t="s">
        <v>326</v>
      </c>
      <c r="B299" s="1" t="s">
        <v>412</v>
      </c>
      <c r="D299" s="1"/>
    </row>
    <row r="300" spans="1:4" ht="18.75" customHeight="1" x14ac:dyDescent="0.25">
      <c r="A300" s="1" t="s">
        <v>327</v>
      </c>
      <c r="B300" s="1" t="s">
        <v>413</v>
      </c>
      <c r="D300" s="1"/>
    </row>
    <row r="301" spans="1:4" ht="18.75" customHeight="1" x14ac:dyDescent="0.25">
      <c r="A301" s="1" t="s">
        <v>328</v>
      </c>
      <c r="B301" s="1" t="s">
        <v>414</v>
      </c>
      <c r="D301" s="1"/>
    </row>
    <row r="302" spans="1:4" ht="18.75" customHeight="1" x14ac:dyDescent="0.25">
      <c r="A302" s="1" t="s">
        <v>329</v>
      </c>
      <c r="B302" s="1" t="s">
        <v>415</v>
      </c>
      <c r="D302" s="1"/>
    </row>
    <row r="303" spans="1:4" ht="18.75" customHeight="1" x14ac:dyDescent="0.25">
      <c r="A303" s="1" t="s">
        <v>330</v>
      </c>
      <c r="B303" s="1" t="s">
        <v>409</v>
      </c>
      <c r="D303" s="1"/>
    </row>
    <row r="304" spans="1:4" ht="18.75" customHeight="1" x14ac:dyDescent="0.25">
      <c r="A304" s="1" t="s">
        <v>331</v>
      </c>
      <c r="B304" s="1" t="s">
        <v>410</v>
      </c>
      <c r="D304" s="1"/>
    </row>
    <row r="305" spans="1:4" ht="18.75" customHeight="1" x14ac:dyDescent="0.25">
      <c r="A305" s="1" t="s">
        <v>332</v>
      </c>
      <c r="B305" s="1" t="s">
        <v>411</v>
      </c>
      <c r="D305" s="1"/>
    </row>
    <row r="306" spans="1:4" ht="18.75" customHeight="1" x14ac:dyDescent="0.25">
      <c r="A306" s="1" t="s">
        <v>333</v>
      </c>
      <c r="B306" s="1" t="s">
        <v>412</v>
      </c>
      <c r="D306" s="1"/>
    </row>
    <row r="307" spans="1:4" ht="18.75" customHeight="1" x14ac:dyDescent="0.25">
      <c r="A307" s="1" t="s">
        <v>334</v>
      </c>
      <c r="B307" s="1" t="s">
        <v>413</v>
      </c>
      <c r="D307" s="1"/>
    </row>
    <row r="308" spans="1:4" ht="18.75" customHeight="1" x14ac:dyDescent="0.25">
      <c r="A308" s="1" t="s">
        <v>335</v>
      </c>
      <c r="B308" s="1" t="s">
        <v>414</v>
      </c>
      <c r="D308" s="1"/>
    </row>
    <row r="309" spans="1:4" ht="18.75" customHeight="1" x14ac:dyDescent="0.25">
      <c r="A309" s="1" t="s">
        <v>336</v>
      </c>
      <c r="B309" s="1" t="s">
        <v>415</v>
      </c>
      <c r="D309" s="1"/>
    </row>
    <row r="310" spans="1:4" ht="18.75" customHeight="1" x14ac:dyDescent="0.25">
      <c r="A310" s="1" t="s">
        <v>337</v>
      </c>
      <c r="B310" s="1" t="s">
        <v>409</v>
      </c>
      <c r="D310" s="1"/>
    </row>
    <row r="311" spans="1:4" ht="18.75" customHeight="1" x14ac:dyDescent="0.25">
      <c r="A311" s="1" t="s">
        <v>338</v>
      </c>
      <c r="B311" s="1" t="s">
        <v>410</v>
      </c>
      <c r="D311" s="1"/>
    </row>
    <row r="312" spans="1:4" ht="18.75" customHeight="1" x14ac:dyDescent="0.25">
      <c r="A312" s="1" t="s">
        <v>339</v>
      </c>
      <c r="B312" s="1" t="s">
        <v>411</v>
      </c>
      <c r="D312" s="1"/>
    </row>
    <row r="313" spans="1:4" ht="18.75" customHeight="1" x14ac:dyDescent="0.25">
      <c r="A313" s="1" t="s">
        <v>340</v>
      </c>
      <c r="B313" s="1" t="s">
        <v>412</v>
      </c>
      <c r="D313" s="1"/>
    </row>
    <row r="314" spans="1:4" ht="18.75" customHeight="1" x14ac:dyDescent="0.25">
      <c r="A314" s="1" t="s">
        <v>341</v>
      </c>
      <c r="B314" s="1" t="s">
        <v>413</v>
      </c>
      <c r="D314" s="1"/>
    </row>
    <row r="315" spans="1:4" ht="18.75" customHeight="1" x14ac:dyDescent="0.25">
      <c r="A315" s="1" t="s">
        <v>342</v>
      </c>
      <c r="B315" s="1" t="s">
        <v>414</v>
      </c>
      <c r="D315" s="1"/>
    </row>
    <row r="316" spans="1:4" ht="18.75" customHeight="1" x14ac:dyDescent="0.25">
      <c r="A316" s="1" t="s">
        <v>343</v>
      </c>
      <c r="B316" s="1" t="s">
        <v>415</v>
      </c>
      <c r="D316" s="1"/>
    </row>
    <row r="317" spans="1:4" ht="18.75" customHeight="1" x14ac:dyDescent="0.25">
      <c r="A317" s="1" t="s">
        <v>344</v>
      </c>
      <c r="B317" s="1" t="s">
        <v>409</v>
      </c>
      <c r="D317" s="1"/>
    </row>
    <row r="318" spans="1:4" ht="18.75" customHeight="1" x14ac:dyDescent="0.25">
      <c r="A318" s="1" t="s">
        <v>345</v>
      </c>
      <c r="B318" s="1" t="s">
        <v>410</v>
      </c>
      <c r="D318" s="1"/>
    </row>
    <row r="319" spans="1:4" ht="18.75" customHeight="1" x14ac:dyDescent="0.25">
      <c r="A319" s="1" t="s">
        <v>346</v>
      </c>
      <c r="B319" s="1" t="s">
        <v>411</v>
      </c>
      <c r="D319" s="1"/>
    </row>
    <row r="320" spans="1:4" ht="18.75" customHeight="1" x14ac:dyDescent="0.25">
      <c r="A320" s="1" t="s">
        <v>347</v>
      </c>
      <c r="B320" s="1" t="s">
        <v>412</v>
      </c>
      <c r="D320" s="1"/>
    </row>
    <row r="321" spans="1:4" ht="18.75" customHeight="1" x14ac:dyDescent="0.25">
      <c r="A321" s="1" t="s">
        <v>348</v>
      </c>
      <c r="B321" s="1" t="s">
        <v>413</v>
      </c>
      <c r="D321" s="1"/>
    </row>
    <row r="322" spans="1:4" ht="18.75" customHeight="1" x14ac:dyDescent="0.25">
      <c r="A322" s="1" t="s">
        <v>349</v>
      </c>
      <c r="B322" s="1" t="s">
        <v>414</v>
      </c>
      <c r="D322" s="1"/>
    </row>
    <row r="323" spans="1:4" ht="18.75" customHeight="1" x14ac:dyDescent="0.25">
      <c r="A323" s="1" t="s">
        <v>350</v>
      </c>
      <c r="B323" s="1" t="s">
        <v>415</v>
      </c>
      <c r="D323" s="1"/>
    </row>
    <row r="324" spans="1:4" ht="18.75" customHeight="1" x14ac:dyDescent="0.25">
      <c r="A324" s="1" t="s">
        <v>351</v>
      </c>
      <c r="B324" s="1" t="s">
        <v>409</v>
      </c>
      <c r="D324" s="1"/>
    </row>
    <row r="325" spans="1:4" ht="18.75" customHeight="1" x14ac:dyDescent="0.25">
      <c r="A325" s="1" t="s">
        <v>352</v>
      </c>
      <c r="B325" s="1" t="s">
        <v>410</v>
      </c>
      <c r="D325" s="1"/>
    </row>
    <row r="326" spans="1:4" ht="18.75" customHeight="1" x14ac:dyDescent="0.25">
      <c r="A326" s="1" t="s">
        <v>353</v>
      </c>
      <c r="B326" s="1" t="s">
        <v>411</v>
      </c>
      <c r="D326" s="1"/>
    </row>
    <row r="327" spans="1:4" ht="18.75" customHeight="1" x14ac:dyDescent="0.25">
      <c r="A327" s="1" t="s">
        <v>354</v>
      </c>
      <c r="B327" s="1" t="s">
        <v>412</v>
      </c>
      <c r="D327" s="1"/>
    </row>
    <row r="328" spans="1:4" ht="18.75" customHeight="1" x14ac:dyDescent="0.25">
      <c r="A328" s="1" t="s">
        <v>355</v>
      </c>
      <c r="B328" s="1" t="s">
        <v>413</v>
      </c>
      <c r="D328" s="1"/>
    </row>
    <row r="329" spans="1:4" ht="18.75" customHeight="1" x14ac:dyDescent="0.25">
      <c r="A329" s="1" t="s">
        <v>356</v>
      </c>
      <c r="B329" s="1" t="s">
        <v>414</v>
      </c>
      <c r="D329" s="1"/>
    </row>
    <row r="330" spans="1:4" ht="18.75" customHeight="1" x14ac:dyDescent="0.25">
      <c r="A330" s="1" t="s">
        <v>357</v>
      </c>
      <c r="B330" s="1" t="s">
        <v>415</v>
      </c>
      <c r="D330" s="1"/>
    </row>
    <row r="331" spans="1:4" ht="18.75" customHeight="1" x14ac:dyDescent="0.25">
      <c r="A331" s="1" t="s">
        <v>358</v>
      </c>
      <c r="B331" s="1" t="s">
        <v>409</v>
      </c>
      <c r="D331" s="1"/>
    </row>
    <row r="332" spans="1:4" ht="18.75" customHeight="1" x14ac:dyDescent="0.25">
      <c r="A332" s="1" t="s">
        <v>359</v>
      </c>
      <c r="B332" s="1" t="s">
        <v>410</v>
      </c>
      <c r="D332" s="1"/>
    </row>
    <row r="333" spans="1:4" ht="18.75" customHeight="1" x14ac:dyDescent="0.25">
      <c r="A333" s="1" t="s">
        <v>360</v>
      </c>
      <c r="B333" s="1" t="s">
        <v>411</v>
      </c>
      <c r="D333" s="1"/>
    </row>
    <row r="334" spans="1:4" ht="18.75" customHeight="1" x14ac:dyDescent="0.25">
      <c r="A334" s="1" t="s">
        <v>361</v>
      </c>
      <c r="B334" s="1" t="s">
        <v>412</v>
      </c>
      <c r="D334" s="1"/>
    </row>
    <row r="335" spans="1:4" ht="18.75" customHeight="1" x14ac:dyDescent="0.25">
      <c r="A335" s="1" t="s">
        <v>362</v>
      </c>
      <c r="B335" s="1" t="s">
        <v>413</v>
      </c>
      <c r="D335" s="1"/>
    </row>
    <row r="336" spans="1:4" ht="18.75" customHeight="1" x14ac:dyDescent="0.25">
      <c r="A336" s="1" t="s">
        <v>363</v>
      </c>
      <c r="B336" s="1" t="s">
        <v>414</v>
      </c>
      <c r="D336" s="1"/>
    </row>
    <row r="337" spans="1:4" ht="18.75" customHeight="1" x14ac:dyDescent="0.25">
      <c r="A337" s="1" t="s">
        <v>364</v>
      </c>
      <c r="B337" s="1" t="s">
        <v>415</v>
      </c>
      <c r="D337" s="1"/>
    </row>
    <row r="338" spans="1:4" ht="18.75" customHeight="1" x14ac:dyDescent="0.25">
      <c r="A338" s="1" t="s">
        <v>365</v>
      </c>
      <c r="B338" s="1" t="s">
        <v>409</v>
      </c>
      <c r="D338" s="1"/>
    </row>
    <row r="339" spans="1:4" ht="18.75" customHeight="1" x14ac:dyDescent="0.25">
      <c r="A339" s="1" t="s">
        <v>366</v>
      </c>
      <c r="B339" s="1" t="s">
        <v>410</v>
      </c>
      <c r="D339" s="1"/>
    </row>
    <row r="340" spans="1:4" ht="18.75" customHeight="1" x14ac:dyDescent="0.25">
      <c r="A340" s="1" t="s">
        <v>367</v>
      </c>
      <c r="B340" s="1" t="s">
        <v>411</v>
      </c>
      <c r="D340" s="1"/>
    </row>
    <row r="341" spans="1:4" ht="18.75" customHeight="1" x14ac:dyDescent="0.25">
      <c r="A341" s="1" t="s">
        <v>368</v>
      </c>
      <c r="B341" s="1" t="s">
        <v>412</v>
      </c>
      <c r="D341" s="1"/>
    </row>
    <row r="342" spans="1:4" ht="18.75" customHeight="1" x14ac:dyDescent="0.25">
      <c r="A342" s="1" t="s">
        <v>369</v>
      </c>
      <c r="B342" s="1" t="s">
        <v>413</v>
      </c>
      <c r="D342" s="1"/>
    </row>
    <row r="343" spans="1:4" ht="18.75" customHeight="1" x14ac:dyDescent="0.25">
      <c r="A343" s="1" t="s">
        <v>370</v>
      </c>
      <c r="B343" s="1" t="s">
        <v>414</v>
      </c>
      <c r="D343" s="1"/>
    </row>
    <row r="344" spans="1:4" ht="18.75" customHeight="1" x14ac:dyDescent="0.25">
      <c r="A344" s="1" t="s">
        <v>371</v>
      </c>
      <c r="B344" s="1" t="s">
        <v>415</v>
      </c>
      <c r="D344" s="1"/>
    </row>
    <row r="345" spans="1:4" ht="18.75" customHeight="1" x14ac:dyDescent="0.25">
      <c r="A345" s="1" t="s">
        <v>372</v>
      </c>
      <c r="B345" s="1" t="s">
        <v>409</v>
      </c>
      <c r="D345" s="1"/>
    </row>
    <row r="346" spans="1:4" ht="18.75" customHeight="1" x14ac:dyDescent="0.25">
      <c r="A346" s="1" t="s">
        <v>373</v>
      </c>
      <c r="B346" s="1" t="s">
        <v>410</v>
      </c>
      <c r="D346" s="1"/>
    </row>
    <row r="347" spans="1:4" ht="18.75" customHeight="1" x14ac:dyDescent="0.25">
      <c r="A347" s="1" t="s">
        <v>374</v>
      </c>
      <c r="B347" s="1" t="s">
        <v>411</v>
      </c>
      <c r="D347" s="1"/>
    </row>
    <row r="348" spans="1:4" ht="18.75" customHeight="1" x14ac:dyDescent="0.25">
      <c r="A348" s="1" t="s">
        <v>375</v>
      </c>
      <c r="B348" s="1" t="s">
        <v>412</v>
      </c>
      <c r="D348" s="1"/>
    </row>
    <row r="349" spans="1:4" ht="18.75" customHeight="1" x14ac:dyDescent="0.25">
      <c r="A349" s="1" t="s">
        <v>376</v>
      </c>
      <c r="B349" s="1" t="s">
        <v>413</v>
      </c>
      <c r="D349" s="1"/>
    </row>
    <row r="350" spans="1:4" ht="18.75" customHeight="1" x14ac:dyDescent="0.25">
      <c r="A350" s="1" t="s">
        <v>377</v>
      </c>
      <c r="B350" s="1" t="s">
        <v>414</v>
      </c>
      <c r="D350" s="1"/>
    </row>
    <row r="351" spans="1:4" ht="18.75" customHeight="1" x14ac:dyDescent="0.25">
      <c r="A351" s="1" t="s">
        <v>378</v>
      </c>
      <c r="B351" s="1" t="s">
        <v>415</v>
      </c>
      <c r="D351" s="1"/>
    </row>
    <row r="352" spans="1:4" ht="18.75" customHeight="1" x14ac:dyDescent="0.25">
      <c r="A352" s="1" t="s">
        <v>379</v>
      </c>
      <c r="B352" s="1" t="s">
        <v>409</v>
      </c>
      <c r="D352" s="1"/>
    </row>
    <row r="353" spans="1:4" ht="18.75" customHeight="1" x14ac:dyDescent="0.25">
      <c r="A353" s="1" t="s">
        <v>380</v>
      </c>
      <c r="B353" s="1" t="s">
        <v>410</v>
      </c>
      <c r="D353" s="1"/>
    </row>
    <row r="354" spans="1:4" ht="18.75" customHeight="1" x14ac:dyDescent="0.25">
      <c r="A354" s="1" t="s">
        <v>381</v>
      </c>
      <c r="B354" s="1" t="s">
        <v>411</v>
      </c>
      <c r="D354" s="1"/>
    </row>
    <row r="355" spans="1:4" ht="18.75" customHeight="1" x14ac:dyDescent="0.25">
      <c r="A355" s="1" t="s">
        <v>382</v>
      </c>
      <c r="B355" s="1" t="s">
        <v>412</v>
      </c>
      <c r="D355" s="1"/>
    </row>
    <row r="356" spans="1:4" ht="18.75" customHeight="1" x14ac:dyDescent="0.25">
      <c r="A356" s="1" t="s">
        <v>383</v>
      </c>
      <c r="B356" s="1" t="s">
        <v>413</v>
      </c>
      <c r="D356" s="1"/>
    </row>
    <row r="357" spans="1:4" ht="18.75" customHeight="1" x14ac:dyDescent="0.25">
      <c r="A357" s="1" t="s">
        <v>384</v>
      </c>
      <c r="B357" s="1" t="s">
        <v>414</v>
      </c>
      <c r="D357" s="1"/>
    </row>
    <row r="358" spans="1:4" ht="18.75" customHeight="1" x14ac:dyDescent="0.25">
      <c r="A358" s="1" t="s">
        <v>385</v>
      </c>
      <c r="B358" s="1" t="s">
        <v>415</v>
      </c>
      <c r="D358" s="1"/>
    </row>
    <row r="359" spans="1:4" ht="18.75" customHeight="1" x14ac:dyDescent="0.25">
      <c r="A359" s="1" t="s">
        <v>386</v>
      </c>
      <c r="B359" s="1" t="s">
        <v>409</v>
      </c>
      <c r="D359" s="1"/>
    </row>
    <row r="360" spans="1:4" ht="18.75" customHeight="1" x14ac:dyDescent="0.25">
      <c r="A360" s="1" t="s">
        <v>387</v>
      </c>
      <c r="B360" s="1" t="s">
        <v>410</v>
      </c>
      <c r="D360" s="1"/>
    </row>
    <row r="361" spans="1:4" ht="18.75" customHeight="1" x14ac:dyDescent="0.25">
      <c r="A361" s="1" t="s">
        <v>388</v>
      </c>
      <c r="B361" s="1" t="s">
        <v>411</v>
      </c>
      <c r="D361" s="1"/>
    </row>
    <row r="362" spans="1:4" ht="18.75" customHeight="1" x14ac:dyDescent="0.25">
      <c r="A362" s="1" t="s">
        <v>389</v>
      </c>
      <c r="B362" s="1" t="s">
        <v>412</v>
      </c>
      <c r="D362" s="1"/>
    </row>
    <row r="363" spans="1:4" ht="18.75" customHeight="1" x14ac:dyDescent="0.25">
      <c r="A363" s="1" t="s">
        <v>390</v>
      </c>
      <c r="B363" s="1" t="s">
        <v>413</v>
      </c>
      <c r="D363" s="1"/>
    </row>
    <row r="364" spans="1:4" ht="18.75" customHeight="1" x14ac:dyDescent="0.25">
      <c r="A364" s="1" t="s">
        <v>391</v>
      </c>
      <c r="B364" s="1" t="s">
        <v>414</v>
      </c>
      <c r="D364" s="1"/>
    </row>
    <row r="365" spans="1:4" ht="18.75" customHeight="1" x14ac:dyDescent="0.25">
      <c r="A365" s="1" t="s">
        <v>392</v>
      </c>
      <c r="B365" s="1" t="s">
        <v>415</v>
      </c>
      <c r="D365" s="1"/>
    </row>
    <row r="366" spans="1:4" ht="18.75" customHeight="1" x14ac:dyDescent="0.25">
      <c r="A366" s="1" t="s">
        <v>393</v>
      </c>
      <c r="B366" s="1" t="s">
        <v>409</v>
      </c>
      <c r="D366" s="1"/>
    </row>
    <row r="367" spans="1:4" ht="18.75" customHeight="1" x14ac:dyDescent="0.25"/>
    <row r="368" spans="1:4" ht="18.75" customHeight="1" x14ac:dyDescent="0.25"/>
    <row r="369" ht="18.75" customHeight="1" x14ac:dyDescent="0.25"/>
    <row r="370" ht="18.75" customHeight="1" x14ac:dyDescent="0.25"/>
  </sheetData>
  <pageMargins left="0.7" right="0.7" top="0.75" bottom="0.75" header="0.3" footer="0.3"/>
  <pageSetup orientation="portrait" horizontalDpi="300" verticalDpi="0" copies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368"/>
  <sheetViews>
    <sheetView zoomScaleNormal="100" workbookViewId="0">
      <pane ySplit="1" topLeftCell="A2" activePane="bottomLeft" state="frozen"/>
      <selection pane="bottomLeft" activeCell="E8" sqref="E8"/>
    </sheetView>
  </sheetViews>
  <sheetFormatPr defaultRowHeight="15" x14ac:dyDescent="0.25"/>
  <cols>
    <col min="1" max="1" width="10.7109375" style="1" bestFit="1" customWidth="1"/>
    <col min="2" max="2" width="10" style="1" bestFit="1" customWidth="1"/>
    <col min="6" max="6" width="10.42578125" customWidth="1"/>
    <col min="7" max="7" width="18.140625" bestFit="1" customWidth="1"/>
    <col min="8" max="18" width="13" bestFit="1" customWidth="1"/>
    <col min="19" max="19" width="10.5703125" bestFit="1" customWidth="1"/>
  </cols>
  <sheetData>
    <row r="1" spans="1:19" ht="18.75" customHeight="1" x14ac:dyDescent="0.25">
      <c r="A1" s="3" t="s">
        <v>0</v>
      </c>
      <c r="B1" s="3" t="s">
        <v>401</v>
      </c>
      <c r="C1" s="3" t="s">
        <v>1</v>
      </c>
      <c r="G1" s="3" t="s">
        <v>14</v>
      </c>
      <c r="H1" s="3" t="s">
        <v>2</v>
      </c>
      <c r="I1" s="3" t="s">
        <v>3</v>
      </c>
      <c r="J1" s="3" t="s">
        <v>4</v>
      </c>
      <c r="K1" s="3" t="s">
        <v>5</v>
      </c>
      <c r="L1" s="3" t="s">
        <v>6</v>
      </c>
      <c r="M1" s="3" t="s">
        <v>7</v>
      </c>
      <c r="N1" s="3" t="s">
        <v>8</v>
      </c>
      <c r="O1" s="3" t="s">
        <v>9</v>
      </c>
      <c r="P1" s="3" t="s">
        <v>10</v>
      </c>
      <c r="Q1" s="3" t="s">
        <v>11</v>
      </c>
      <c r="R1" s="3" t="s">
        <v>12</v>
      </c>
      <c r="S1" s="3" t="s">
        <v>13</v>
      </c>
    </row>
    <row r="2" spans="1:19" ht="18.75" customHeight="1" x14ac:dyDescent="0.25">
      <c r="A2" s="1" t="s">
        <v>29</v>
      </c>
      <c r="B2" s="1" t="s">
        <v>394</v>
      </c>
      <c r="C2" s="1"/>
      <c r="G2" s="3" t="s">
        <v>16</v>
      </c>
      <c r="H2">
        <f>SUM(Workout01)</f>
        <v>0</v>
      </c>
      <c r="I2">
        <f>SUM(Workout02)</f>
        <v>0</v>
      </c>
      <c r="J2">
        <f>SUM(Workout03)</f>
        <v>0</v>
      </c>
      <c r="K2">
        <f>SUM(Workout04)</f>
        <v>0</v>
      </c>
      <c r="L2">
        <f>SUM(Workout05)</f>
        <v>0</v>
      </c>
      <c r="M2">
        <f>SUM(Workout06)</f>
        <v>0</v>
      </c>
      <c r="N2">
        <f>SUM(Workout07)</f>
        <v>0</v>
      </c>
      <c r="O2">
        <f>SUM(Workout08)</f>
        <v>0</v>
      </c>
      <c r="P2">
        <f>SUM(Workout09)</f>
        <v>0</v>
      </c>
      <c r="Q2">
        <f>SUM(Workout10)</f>
        <v>0</v>
      </c>
      <c r="R2">
        <f>SUM(Workout11)</f>
        <v>0</v>
      </c>
      <c r="S2">
        <f>SUM(Workout12)</f>
        <v>0</v>
      </c>
    </row>
    <row r="3" spans="1:19" ht="18.75" customHeight="1" x14ac:dyDescent="0.25">
      <c r="A3" s="1" t="s">
        <v>30</v>
      </c>
      <c r="B3" s="1" t="s">
        <v>395</v>
      </c>
      <c r="C3" s="1"/>
      <c r="G3" s="3" t="s">
        <v>15</v>
      </c>
      <c r="H3" s="2" t="e">
        <f>AVERAGE(Workout01)</f>
        <v>#DIV/0!</v>
      </c>
      <c r="I3" s="2" t="e">
        <f>AVERAGE(Workout02)</f>
        <v>#DIV/0!</v>
      </c>
      <c r="J3" s="2" t="e">
        <f>AVERAGE(Workout03)</f>
        <v>#DIV/0!</v>
      </c>
      <c r="K3" s="2" t="e">
        <f>AVERAGE(Workout04)</f>
        <v>#DIV/0!</v>
      </c>
      <c r="L3" s="2" t="e">
        <f>AVERAGE(Workout05)</f>
        <v>#DIV/0!</v>
      </c>
      <c r="M3" s="2" t="e">
        <f>AVERAGE(Workout06)</f>
        <v>#DIV/0!</v>
      </c>
      <c r="N3" s="2" t="e">
        <f>AVERAGE(Workout07)</f>
        <v>#DIV/0!</v>
      </c>
      <c r="O3" s="2" t="e">
        <f>AVERAGE(Workout08)</f>
        <v>#DIV/0!</v>
      </c>
      <c r="P3" s="2" t="e">
        <f>AVERAGE(Workout09)</f>
        <v>#DIV/0!</v>
      </c>
      <c r="Q3" s="2" t="e">
        <f>AVERAGE(Workout10)</f>
        <v>#DIV/0!</v>
      </c>
      <c r="R3" s="2" t="e">
        <f>AVERAGE(Workout11)</f>
        <v>#DIV/0!</v>
      </c>
      <c r="S3" s="2" t="e">
        <f>AVERAGE(Workout12)</f>
        <v>#DIV/0!</v>
      </c>
    </row>
    <row r="4" spans="1:19" ht="18.75" customHeight="1" x14ac:dyDescent="0.25">
      <c r="A4" s="1" t="s">
        <v>31</v>
      </c>
      <c r="B4" s="1" t="s">
        <v>396</v>
      </c>
      <c r="C4" s="1"/>
      <c r="G4" s="3" t="s">
        <v>25</v>
      </c>
      <c r="H4" t="e">
        <f>MEDIAN(Workout01)</f>
        <v>#NUM!</v>
      </c>
      <c r="I4" t="e">
        <f>MEDIAN(Workout02)</f>
        <v>#NUM!</v>
      </c>
      <c r="J4" t="e">
        <f>MEDIAN(Workout03)</f>
        <v>#NUM!</v>
      </c>
      <c r="K4" t="e">
        <f>MEDIAN(Workout04)</f>
        <v>#NUM!</v>
      </c>
      <c r="L4" t="e">
        <f>MEDIAN(Workout05)</f>
        <v>#NUM!</v>
      </c>
      <c r="M4" t="e">
        <f>MEDIAN(Workout06)</f>
        <v>#NUM!</v>
      </c>
      <c r="N4" t="e">
        <f>MEDIAN(Workout07)</f>
        <v>#NUM!</v>
      </c>
      <c r="O4" t="e">
        <f>MEDIAN(Workout08)</f>
        <v>#NUM!</v>
      </c>
      <c r="P4" t="e">
        <f>MEDIAN(Workout09)</f>
        <v>#NUM!</v>
      </c>
      <c r="Q4" t="e">
        <f>MEDIAN(Workout10)</f>
        <v>#NUM!</v>
      </c>
      <c r="R4" t="e">
        <f>MEDIAN(Workout11)</f>
        <v>#NUM!</v>
      </c>
      <c r="S4" t="e">
        <f>MEDIAN(Workout12)</f>
        <v>#NUM!</v>
      </c>
    </row>
    <row r="5" spans="1:19" ht="18.75" customHeight="1" x14ac:dyDescent="0.25">
      <c r="A5" s="1" t="s">
        <v>32</v>
      </c>
      <c r="B5" s="1" t="s">
        <v>397</v>
      </c>
      <c r="C5" s="1"/>
      <c r="G5" s="3" t="s">
        <v>26</v>
      </c>
      <c r="H5">
        <f>MAX(Workout01)</f>
        <v>0</v>
      </c>
      <c r="I5">
        <f>MAX(Workout02)</f>
        <v>0</v>
      </c>
      <c r="J5">
        <f>MAX(Workout03)</f>
        <v>0</v>
      </c>
      <c r="K5">
        <f>MAX(Workout04)</f>
        <v>0</v>
      </c>
      <c r="L5">
        <f>MAX(Workout05)</f>
        <v>0</v>
      </c>
      <c r="M5">
        <f>MAX(Workout06)</f>
        <v>0</v>
      </c>
      <c r="N5">
        <f>MAX(Workout07)</f>
        <v>0</v>
      </c>
      <c r="O5">
        <f>MAX(Workout08)</f>
        <v>0</v>
      </c>
      <c r="P5">
        <f>MAX(Workout09)</f>
        <v>0</v>
      </c>
      <c r="Q5">
        <f>MAX(Workout10)</f>
        <v>0</v>
      </c>
      <c r="R5">
        <f>MAX(Workout11)</f>
        <v>0</v>
      </c>
      <c r="S5">
        <f>MAX(Workout12)</f>
        <v>0</v>
      </c>
    </row>
    <row r="6" spans="1:19" ht="18.75" customHeight="1" x14ac:dyDescent="0.25">
      <c r="A6" s="1" t="s">
        <v>33</v>
      </c>
      <c r="B6" s="1" t="s">
        <v>398</v>
      </c>
      <c r="C6" s="1"/>
      <c r="G6" s="3" t="s">
        <v>27</v>
      </c>
      <c r="H6">
        <f>MIN(Workout01)</f>
        <v>0</v>
      </c>
      <c r="I6">
        <f>MIN(Workout02)</f>
        <v>0</v>
      </c>
      <c r="J6">
        <f>MIN(Workout03)</f>
        <v>0</v>
      </c>
      <c r="K6">
        <f>MIN(Workout04)</f>
        <v>0</v>
      </c>
      <c r="L6">
        <f>MIN(Workout05)</f>
        <v>0</v>
      </c>
      <c r="M6">
        <f>MIN(Workout06)</f>
        <v>0</v>
      </c>
      <c r="N6">
        <f>MIN(Workout07)</f>
        <v>0</v>
      </c>
      <c r="O6">
        <f>MIN(Workout08)</f>
        <v>0</v>
      </c>
      <c r="P6">
        <f>MIN(Workout09)</f>
        <v>0</v>
      </c>
      <c r="Q6">
        <f>MIN(Workout10)</f>
        <v>0</v>
      </c>
      <c r="R6">
        <f>MIN(Workout11)</f>
        <v>0</v>
      </c>
      <c r="S6">
        <f>MIN(Workout12)</f>
        <v>0</v>
      </c>
    </row>
    <row r="7" spans="1:19" ht="18.75" customHeight="1" x14ac:dyDescent="0.25">
      <c r="A7" s="1" t="s">
        <v>34</v>
      </c>
      <c r="B7" s="1" t="s">
        <v>399</v>
      </c>
      <c r="C7" s="1"/>
      <c r="G7" s="3" t="s">
        <v>28</v>
      </c>
      <c r="H7">
        <f>COUNTIF(Workout01, 0)</f>
        <v>0</v>
      </c>
      <c r="I7">
        <f>COUNTIF(Workout02, 0)</f>
        <v>0</v>
      </c>
      <c r="J7">
        <f>COUNTIF(Workout03, 0)</f>
        <v>0</v>
      </c>
      <c r="K7">
        <f>COUNTIF(Workout04, 0)</f>
        <v>0</v>
      </c>
      <c r="L7">
        <f>COUNTIF(Workout05, 0)</f>
        <v>0</v>
      </c>
      <c r="M7">
        <f>COUNTIF(Workout06, 0)</f>
        <v>0</v>
      </c>
      <c r="N7">
        <f>COUNTIF(Workout07, 0)</f>
        <v>0</v>
      </c>
      <c r="O7">
        <f>COUNTIF(Workout08, 0)</f>
        <v>0</v>
      </c>
      <c r="P7">
        <f>COUNTIF(Workout09, 0)</f>
        <v>0</v>
      </c>
      <c r="Q7">
        <f>COUNTIF(Workout10, 0)</f>
        <v>0</v>
      </c>
      <c r="R7">
        <f>COUNTIF(Workout11, 0)</f>
        <v>0</v>
      </c>
      <c r="S7">
        <f>COUNTIF(Workout12, 0)</f>
        <v>0</v>
      </c>
    </row>
    <row r="8" spans="1:19" ht="18.75" customHeight="1" x14ac:dyDescent="0.25">
      <c r="A8" s="1" t="s">
        <v>35</v>
      </c>
      <c r="B8" s="1" t="s">
        <v>400</v>
      </c>
      <c r="C8" s="1"/>
    </row>
    <row r="9" spans="1:19" ht="18.75" customHeight="1" x14ac:dyDescent="0.25">
      <c r="A9" s="1" t="s">
        <v>36</v>
      </c>
      <c r="B9" s="1" t="s">
        <v>394</v>
      </c>
      <c r="C9" s="1"/>
    </row>
    <row r="10" spans="1:19" ht="18.75" customHeight="1" x14ac:dyDescent="0.25">
      <c r="A10" s="1" t="s">
        <v>37</v>
      </c>
      <c r="B10" s="1" t="s">
        <v>395</v>
      </c>
      <c r="C10" s="1"/>
    </row>
    <row r="11" spans="1:19" ht="18.75" customHeight="1" x14ac:dyDescent="0.25">
      <c r="A11" s="1" t="s">
        <v>38</v>
      </c>
      <c r="B11" s="1" t="s">
        <v>396</v>
      </c>
      <c r="C11" s="1"/>
    </row>
    <row r="12" spans="1:19" ht="18.75" customHeight="1" x14ac:dyDescent="0.25">
      <c r="A12" s="1" t="s">
        <v>39</v>
      </c>
      <c r="B12" s="1" t="s">
        <v>397</v>
      </c>
      <c r="C12" s="1"/>
    </row>
    <row r="13" spans="1:19" ht="18.75" customHeight="1" x14ac:dyDescent="0.25">
      <c r="A13" s="1" t="s">
        <v>40</v>
      </c>
      <c r="B13" s="1" t="s">
        <v>398</v>
      </c>
      <c r="C13" s="1"/>
    </row>
    <row r="14" spans="1:19" ht="18.75" customHeight="1" x14ac:dyDescent="0.25">
      <c r="A14" s="1" t="s">
        <v>41</v>
      </c>
      <c r="B14" s="1" t="s">
        <v>399</v>
      </c>
      <c r="C14" s="1"/>
    </row>
    <row r="15" spans="1:19" ht="18.75" customHeight="1" x14ac:dyDescent="0.25">
      <c r="A15" s="1" t="s">
        <v>42</v>
      </c>
      <c r="B15" s="1" t="s">
        <v>400</v>
      </c>
      <c r="C15" s="1"/>
    </row>
    <row r="16" spans="1:19" ht="18.75" customHeight="1" x14ac:dyDescent="0.25">
      <c r="A16" s="1" t="s">
        <v>43</v>
      </c>
      <c r="B16" s="1" t="s">
        <v>394</v>
      </c>
      <c r="C16" s="1"/>
    </row>
    <row r="17" spans="1:3" ht="18.75" customHeight="1" x14ac:dyDescent="0.25">
      <c r="A17" s="1" t="s">
        <v>44</v>
      </c>
      <c r="B17" s="1" t="s">
        <v>395</v>
      </c>
      <c r="C17" s="1"/>
    </row>
    <row r="18" spans="1:3" ht="18.75" customHeight="1" x14ac:dyDescent="0.25">
      <c r="A18" s="1" t="s">
        <v>45</v>
      </c>
      <c r="B18" s="1" t="s">
        <v>396</v>
      </c>
      <c r="C18" s="1"/>
    </row>
    <row r="19" spans="1:3" ht="18.75" customHeight="1" x14ac:dyDescent="0.25">
      <c r="A19" s="1" t="s">
        <v>46</v>
      </c>
      <c r="B19" s="1" t="s">
        <v>397</v>
      </c>
      <c r="C19" s="1"/>
    </row>
    <row r="20" spans="1:3" ht="18.75" customHeight="1" x14ac:dyDescent="0.25">
      <c r="A20" s="1" t="s">
        <v>47</v>
      </c>
      <c r="B20" s="1" t="s">
        <v>398</v>
      </c>
      <c r="C20" s="1"/>
    </row>
    <row r="21" spans="1:3" ht="18.75" customHeight="1" x14ac:dyDescent="0.25">
      <c r="A21" s="1" t="s">
        <v>48</v>
      </c>
      <c r="B21" s="1" t="s">
        <v>399</v>
      </c>
      <c r="C21" s="1"/>
    </row>
    <row r="22" spans="1:3" ht="18.75" customHeight="1" x14ac:dyDescent="0.25">
      <c r="A22" s="1" t="s">
        <v>49</v>
      </c>
      <c r="B22" s="1" t="s">
        <v>400</v>
      </c>
      <c r="C22" s="1"/>
    </row>
    <row r="23" spans="1:3" ht="18.75" customHeight="1" x14ac:dyDescent="0.25">
      <c r="A23" s="1" t="s">
        <v>50</v>
      </c>
      <c r="B23" s="1" t="s">
        <v>394</v>
      </c>
      <c r="C23" s="1"/>
    </row>
    <row r="24" spans="1:3" ht="18.75" customHeight="1" x14ac:dyDescent="0.25">
      <c r="A24" s="1" t="s">
        <v>51</v>
      </c>
      <c r="B24" s="1" t="s">
        <v>395</v>
      </c>
      <c r="C24" s="1"/>
    </row>
    <row r="25" spans="1:3" ht="18.75" customHeight="1" x14ac:dyDescent="0.25">
      <c r="A25" s="1" t="s">
        <v>52</v>
      </c>
      <c r="B25" s="1" t="s">
        <v>396</v>
      </c>
      <c r="C25" s="1"/>
    </row>
    <row r="26" spans="1:3" ht="18.75" customHeight="1" x14ac:dyDescent="0.25">
      <c r="A26" s="1" t="s">
        <v>53</v>
      </c>
      <c r="B26" s="1" t="s">
        <v>397</v>
      </c>
      <c r="C26" s="1"/>
    </row>
    <row r="27" spans="1:3" ht="18.75" customHeight="1" x14ac:dyDescent="0.25">
      <c r="A27" s="1" t="s">
        <v>54</v>
      </c>
      <c r="B27" s="1" t="s">
        <v>398</v>
      </c>
      <c r="C27" s="1"/>
    </row>
    <row r="28" spans="1:3" ht="18.75" customHeight="1" x14ac:dyDescent="0.25">
      <c r="A28" s="1" t="s">
        <v>55</v>
      </c>
      <c r="B28" s="1" t="s">
        <v>399</v>
      </c>
      <c r="C28" s="1"/>
    </row>
    <row r="29" spans="1:3" ht="18.75" customHeight="1" x14ac:dyDescent="0.25">
      <c r="A29" s="1" t="s">
        <v>56</v>
      </c>
      <c r="B29" s="1" t="s">
        <v>400</v>
      </c>
      <c r="C29" s="1"/>
    </row>
    <row r="30" spans="1:3" ht="18.75" customHeight="1" x14ac:dyDescent="0.25">
      <c r="A30" s="1" t="s">
        <v>57</v>
      </c>
      <c r="B30" s="1" t="s">
        <v>394</v>
      </c>
      <c r="C30" s="1"/>
    </row>
    <row r="31" spans="1:3" ht="18.75" customHeight="1" x14ac:dyDescent="0.25">
      <c r="A31" s="1" t="s">
        <v>58</v>
      </c>
      <c r="B31" s="1" t="s">
        <v>395</v>
      </c>
      <c r="C31" s="1"/>
    </row>
    <row r="32" spans="1:3" ht="18.75" customHeight="1" x14ac:dyDescent="0.25">
      <c r="A32" s="1" t="s">
        <v>59</v>
      </c>
      <c r="B32" s="1" t="s">
        <v>396</v>
      </c>
      <c r="C32" s="1"/>
    </row>
    <row r="33" spans="1:3" ht="18.75" customHeight="1" x14ac:dyDescent="0.25">
      <c r="A33" s="1" t="s">
        <v>60</v>
      </c>
      <c r="B33" s="1" t="s">
        <v>397</v>
      </c>
      <c r="C33" s="1"/>
    </row>
    <row r="34" spans="1:3" ht="18.75" customHeight="1" x14ac:dyDescent="0.25">
      <c r="A34" s="1" t="s">
        <v>61</v>
      </c>
      <c r="B34" s="1" t="s">
        <v>398</v>
      </c>
      <c r="C34" s="1"/>
    </row>
    <row r="35" spans="1:3" ht="18.75" customHeight="1" x14ac:dyDescent="0.25">
      <c r="A35" s="1" t="s">
        <v>62</v>
      </c>
      <c r="B35" s="1" t="s">
        <v>399</v>
      </c>
      <c r="C35" s="1"/>
    </row>
    <row r="36" spans="1:3" ht="18.75" customHeight="1" x14ac:dyDescent="0.25">
      <c r="A36" s="1" t="s">
        <v>63</v>
      </c>
      <c r="B36" s="1" t="s">
        <v>400</v>
      </c>
      <c r="C36" s="1"/>
    </row>
    <row r="37" spans="1:3" ht="18.75" customHeight="1" x14ac:dyDescent="0.25">
      <c r="A37" s="1" t="s">
        <v>64</v>
      </c>
      <c r="B37" s="1" t="s">
        <v>394</v>
      </c>
      <c r="C37" s="1"/>
    </row>
    <row r="38" spans="1:3" ht="18.75" customHeight="1" x14ac:dyDescent="0.25">
      <c r="A38" s="1" t="s">
        <v>65</v>
      </c>
      <c r="B38" s="1" t="s">
        <v>395</v>
      </c>
      <c r="C38" s="1"/>
    </row>
    <row r="39" spans="1:3" ht="18.75" customHeight="1" x14ac:dyDescent="0.25">
      <c r="A39" s="1" t="s">
        <v>66</v>
      </c>
      <c r="B39" s="1" t="s">
        <v>396</v>
      </c>
      <c r="C39" s="1"/>
    </row>
    <row r="40" spans="1:3" ht="18.75" customHeight="1" x14ac:dyDescent="0.25">
      <c r="A40" s="1" t="s">
        <v>67</v>
      </c>
      <c r="B40" s="1" t="s">
        <v>397</v>
      </c>
      <c r="C40" s="1"/>
    </row>
    <row r="41" spans="1:3" ht="18.75" customHeight="1" x14ac:dyDescent="0.25">
      <c r="A41" s="1" t="s">
        <v>68</v>
      </c>
      <c r="B41" s="1" t="s">
        <v>398</v>
      </c>
      <c r="C41" s="1"/>
    </row>
    <row r="42" spans="1:3" ht="18.75" customHeight="1" x14ac:dyDescent="0.25">
      <c r="A42" s="1" t="s">
        <v>69</v>
      </c>
      <c r="B42" s="1" t="s">
        <v>399</v>
      </c>
      <c r="C42" s="1"/>
    </row>
    <row r="43" spans="1:3" ht="18.75" customHeight="1" x14ac:dyDescent="0.25">
      <c r="A43" s="1" t="s">
        <v>70</v>
      </c>
      <c r="B43" s="1" t="s">
        <v>400</v>
      </c>
      <c r="C43" s="1"/>
    </row>
    <row r="44" spans="1:3" ht="18.75" customHeight="1" x14ac:dyDescent="0.25">
      <c r="A44" s="1" t="s">
        <v>71</v>
      </c>
      <c r="B44" s="1" t="s">
        <v>394</v>
      </c>
      <c r="C44" s="1"/>
    </row>
    <row r="45" spans="1:3" ht="18.75" customHeight="1" x14ac:dyDescent="0.25">
      <c r="A45" s="1" t="s">
        <v>72</v>
      </c>
      <c r="B45" s="1" t="s">
        <v>395</v>
      </c>
      <c r="C45" s="1"/>
    </row>
    <row r="46" spans="1:3" ht="18.75" customHeight="1" x14ac:dyDescent="0.25">
      <c r="A46" s="1" t="s">
        <v>73</v>
      </c>
      <c r="B46" s="1" t="s">
        <v>396</v>
      </c>
      <c r="C46" s="1"/>
    </row>
    <row r="47" spans="1:3" ht="18.75" customHeight="1" x14ac:dyDescent="0.25">
      <c r="A47" s="1" t="s">
        <v>74</v>
      </c>
      <c r="B47" s="1" t="s">
        <v>397</v>
      </c>
      <c r="C47" s="1"/>
    </row>
    <row r="48" spans="1:3" ht="18.75" customHeight="1" x14ac:dyDescent="0.25">
      <c r="A48" s="1" t="s">
        <v>75</v>
      </c>
      <c r="B48" s="1" t="s">
        <v>398</v>
      </c>
      <c r="C48" s="1"/>
    </row>
    <row r="49" spans="1:3" ht="18.75" customHeight="1" x14ac:dyDescent="0.25">
      <c r="A49" s="1" t="s">
        <v>76</v>
      </c>
      <c r="B49" s="1" t="s">
        <v>399</v>
      </c>
      <c r="C49" s="1"/>
    </row>
    <row r="50" spans="1:3" ht="18.75" customHeight="1" x14ac:dyDescent="0.25">
      <c r="A50" s="1" t="s">
        <v>77</v>
      </c>
      <c r="B50" s="1" t="s">
        <v>400</v>
      </c>
      <c r="C50" s="1"/>
    </row>
    <row r="51" spans="1:3" ht="18.75" customHeight="1" x14ac:dyDescent="0.25">
      <c r="A51" s="1" t="s">
        <v>78</v>
      </c>
      <c r="B51" s="1" t="s">
        <v>394</v>
      </c>
      <c r="C51" s="1"/>
    </row>
    <row r="52" spans="1:3" ht="18.75" customHeight="1" x14ac:dyDescent="0.25">
      <c r="A52" s="1" t="s">
        <v>79</v>
      </c>
      <c r="B52" s="1" t="s">
        <v>395</v>
      </c>
      <c r="C52" s="1"/>
    </row>
    <row r="53" spans="1:3" ht="18.75" customHeight="1" x14ac:dyDescent="0.25">
      <c r="A53" s="1" t="s">
        <v>80</v>
      </c>
      <c r="B53" s="1" t="s">
        <v>396</v>
      </c>
      <c r="C53" s="1"/>
    </row>
    <row r="54" spans="1:3" ht="18.75" customHeight="1" x14ac:dyDescent="0.25">
      <c r="A54" s="1" t="s">
        <v>81</v>
      </c>
      <c r="B54" s="1" t="s">
        <v>397</v>
      </c>
      <c r="C54" s="1"/>
    </row>
    <row r="55" spans="1:3" ht="18.75" customHeight="1" x14ac:dyDescent="0.25">
      <c r="A55" s="1" t="s">
        <v>82</v>
      </c>
      <c r="B55" s="1" t="s">
        <v>398</v>
      </c>
      <c r="C55" s="1"/>
    </row>
    <row r="56" spans="1:3" ht="18.75" customHeight="1" x14ac:dyDescent="0.25">
      <c r="A56" s="1" t="s">
        <v>83</v>
      </c>
      <c r="B56" s="1" t="s">
        <v>399</v>
      </c>
      <c r="C56" s="1"/>
    </row>
    <row r="57" spans="1:3" ht="18.75" customHeight="1" x14ac:dyDescent="0.25">
      <c r="A57" s="1" t="s">
        <v>84</v>
      </c>
      <c r="B57" s="1" t="s">
        <v>400</v>
      </c>
      <c r="C57" s="1"/>
    </row>
    <row r="58" spans="1:3" ht="18.75" customHeight="1" x14ac:dyDescent="0.25">
      <c r="A58" s="1" t="s">
        <v>85</v>
      </c>
      <c r="B58" s="1" t="s">
        <v>394</v>
      </c>
      <c r="C58" s="1"/>
    </row>
    <row r="59" spans="1:3" ht="18.75" customHeight="1" x14ac:dyDescent="0.25">
      <c r="A59" s="1" t="s">
        <v>86</v>
      </c>
      <c r="B59" s="1" t="s">
        <v>395</v>
      </c>
      <c r="C59" s="1"/>
    </row>
    <row r="60" spans="1:3" ht="18.75" customHeight="1" x14ac:dyDescent="0.25">
      <c r="A60" s="1" t="s">
        <v>87</v>
      </c>
      <c r="B60" s="1" t="s">
        <v>396</v>
      </c>
      <c r="C60" s="1"/>
    </row>
    <row r="61" spans="1:3" ht="18.75" customHeight="1" x14ac:dyDescent="0.25">
      <c r="A61" s="1" t="s">
        <v>88</v>
      </c>
      <c r="B61" s="1" t="s">
        <v>397</v>
      </c>
      <c r="C61" s="1"/>
    </row>
    <row r="62" spans="1:3" ht="18.75" customHeight="1" x14ac:dyDescent="0.25">
      <c r="A62" s="1" t="s">
        <v>89</v>
      </c>
      <c r="B62" s="1" t="s">
        <v>398</v>
      </c>
      <c r="C62" s="1"/>
    </row>
    <row r="63" spans="1:3" ht="18.75" customHeight="1" x14ac:dyDescent="0.25">
      <c r="A63" s="1" t="s">
        <v>90</v>
      </c>
      <c r="B63" s="1" t="s">
        <v>399</v>
      </c>
      <c r="C63" s="1"/>
    </row>
    <row r="64" spans="1:3" ht="18.75" customHeight="1" x14ac:dyDescent="0.25">
      <c r="A64" s="1" t="s">
        <v>91</v>
      </c>
      <c r="B64" s="1" t="s">
        <v>400</v>
      </c>
      <c r="C64" s="1"/>
    </row>
    <row r="65" spans="1:3" ht="18.75" customHeight="1" x14ac:dyDescent="0.25">
      <c r="A65" s="1" t="s">
        <v>92</v>
      </c>
      <c r="B65" s="1" t="s">
        <v>394</v>
      </c>
      <c r="C65" s="1"/>
    </row>
    <row r="66" spans="1:3" ht="18.75" customHeight="1" x14ac:dyDescent="0.25">
      <c r="A66" s="1" t="s">
        <v>93</v>
      </c>
      <c r="B66" s="1" t="s">
        <v>395</v>
      </c>
      <c r="C66" s="1"/>
    </row>
    <row r="67" spans="1:3" ht="18.75" customHeight="1" x14ac:dyDescent="0.25">
      <c r="A67" s="1" t="s">
        <v>94</v>
      </c>
      <c r="B67" s="1" t="s">
        <v>396</v>
      </c>
      <c r="C67" s="1"/>
    </row>
    <row r="68" spans="1:3" ht="18.75" customHeight="1" x14ac:dyDescent="0.25">
      <c r="A68" s="1" t="s">
        <v>95</v>
      </c>
      <c r="B68" s="1" t="s">
        <v>397</v>
      </c>
      <c r="C68" s="1"/>
    </row>
    <row r="69" spans="1:3" ht="18.75" customHeight="1" x14ac:dyDescent="0.25">
      <c r="A69" s="1" t="s">
        <v>96</v>
      </c>
      <c r="B69" s="1" t="s">
        <v>398</v>
      </c>
      <c r="C69" s="1"/>
    </row>
    <row r="70" spans="1:3" ht="18.75" customHeight="1" x14ac:dyDescent="0.25">
      <c r="A70" s="1" t="s">
        <v>97</v>
      </c>
      <c r="B70" s="1" t="s">
        <v>399</v>
      </c>
      <c r="C70" s="1"/>
    </row>
    <row r="71" spans="1:3" ht="18.75" customHeight="1" x14ac:dyDescent="0.25">
      <c r="A71" s="1" t="s">
        <v>98</v>
      </c>
      <c r="B71" s="1" t="s">
        <v>400</v>
      </c>
      <c r="C71" s="1"/>
    </row>
    <row r="72" spans="1:3" ht="18.75" customHeight="1" x14ac:dyDescent="0.25">
      <c r="A72" s="1" t="s">
        <v>99</v>
      </c>
      <c r="B72" s="1" t="s">
        <v>394</v>
      </c>
      <c r="C72" s="1"/>
    </row>
    <row r="73" spans="1:3" ht="18.75" customHeight="1" x14ac:dyDescent="0.25">
      <c r="A73" s="1" t="s">
        <v>100</v>
      </c>
      <c r="B73" s="1" t="s">
        <v>395</v>
      </c>
      <c r="C73" s="1"/>
    </row>
    <row r="74" spans="1:3" ht="18.75" customHeight="1" x14ac:dyDescent="0.25">
      <c r="A74" s="1" t="s">
        <v>101</v>
      </c>
      <c r="B74" s="1" t="s">
        <v>396</v>
      </c>
      <c r="C74" s="1"/>
    </row>
    <row r="75" spans="1:3" ht="18.75" customHeight="1" x14ac:dyDescent="0.25">
      <c r="A75" s="1" t="s">
        <v>102</v>
      </c>
      <c r="B75" s="1" t="s">
        <v>397</v>
      </c>
      <c r="C75" s="1"/>
    </row>
    <row r="76" spans="1:3" ht="18.75" customHeight="1" x14ac:dyDescent="0.25">
      <c r="A76" s="1" t="s">
        <v>103</v>
      </c>
      <c r="B76" s="1" t="s">
        <v>398</v>
      </c>
      <c r="C76" s="1"/>
    </row>
    <row r="77" spans="1:3" ht="18.75" customHeight="1" x14ac:dyDescent="0.25">
      <c r="A77" s="1" t="s">
        <v>104</v>
      </c>
      <c r="B77" s="1" t="s">
        <v>399</v>
      </c>
      <c r="C77" s="1"/>
    </row>
    <row r="78" spans="1:3" ht="18.75" customHeight="1" x14ac:dyDescent="0.25">
      <c r="A78" s="1" t="s">
        <v>105</v>
      </c>
      <c r="B78" s="1" t="s">
        <v>400</v>
      </c>
      <c r="C78" s="1"/>
    </row>
    <row r="79" spans="1:3" ht="18.75" customHeight="1" x14ac:dyDescent="0.25">
      <c r="A79" s="1" t="s">
        <v>106</v>
      </c>
      <c r="B79" s="1" t="s">
        <v>394</v>
      </c>
      <c r="C79" s="1"/>
    </row>
    <row r="80" spans="1:3" ht="18.75" customHeight="1" x14ac:dyDescent="0.25">
      <c r="A80" s="1" t="s">
        <v>107</v>
      </c>
      <c r="B80" s="1" t="s">
        <v>395</v>
      </c>
      <c r="C80" s="1"/>
    </row>
    <row r="81" spans="1:3" ht="18.75" customHeight="1" x14ac:dyDescent="0.25">
      <c r="A81" s="1" t="s">
        <v>108</v>
      </c>
      <c r="B81" s="1" t="s">
        <v>396</v>
      </c>
      <c r="C81" s="1"/>
    </row>
    <row r="82" spans="1:3" ht="18.75" customHeight="1" x14ac:dyDescent="0.25">
      <c r="A82" s="1" t="s">
        <v>109</v>
      </c>
      <c r="B82" s="1" t="s">
        <v>397</v>
      </c>
      <c r="C82" s="1"/>
    </row>
    <row r="83" spans="1:3" ht="18.75" customHeight="1" x14ac:dyDescent="0.25">
      <c r="A83" s="1" t="s">
        <v>110</v>
      </c>
      <c r="B83" s="1" t="s">
        <v>398</v>
      </c>
      <c r="C83" s="1"/>
    </row>
    <row r="84" spans="1:3" ht="18.75" customHeight="1" x14ac:dyDescent="0.25">
      <c r="A84" s="1" t="s">
        <v>111</v>
      </c>
      <c r="B84" s="1" t="s">
        <v>399</v>
      </c>
      <c r="C84" s="1"/>
    </row>
    <row r="85" spans="1:3" ht="18.75" customHeight="1" x14ac:dyDescent="0.25">
      <c r="A85" s="1" t="s">
        <v>112</v>
      </c>
      <c r="B85" s="1" t="s">
        <v>400</v>
      </c>
      <c r="C85" s="1"/>
    </row>
    <row r="86" spans="1:3" ht="18.75" customHeight="1" x14ac:dyDescent="0.25">
      <c r="A86" s="1" t="s">
        <v>113</v>
      </c>
      <c r="B86" s="1" t="s">
        <v>394</v>
      </c>
      <c r="C86" s="1"/>
    </row>
    <row r="87" spans="1:3" ht="18.75" customHeight="1" x14ac:dyDescent="0.25">
      <c r="A87" s="1" t="s">
        <v>114</v>
      </c>
      <c r="B87" s="1" t="s">
        <v>395</v>
      </c>
      <c r="C87" s="1"/>
    </row>
    <row r="88" spans="1:3" ht="18.75" customHeight="1" x14ac:dyDescent="0.25">
      <c r="A88" s="1" t="s">
        <v>115</v>
      </c>
      <c r="B88" s="1" t="s">
        <v>396</v>
      </c>
      <c r="C88" s="1"/>
    </row>
    <row r="89" spans="1:3" ht="18.75" customHeight="1" x14ac:dyDescent="0.25">
      <c r="A89" s="1" t="s">
        <v>116</v>
      </c>
      <c r="B89" s="1" t="s">
        <v>397</v>
      </c>
      <c r="C89" s="1"/>
    </row>
    <row r="90" spans="1:3" ht="18.75" customHeight="1" x14ac:dyDescent="0.25">
      <c r="A90" s="1" t="s">
        <v>117</v>
      </c>
      <c r="B90" s="1" t="s">
        <v>398</v>
      </c>
      <c r="C90" s="1"/>
    </row>
    <row r="91" spans="1:3" ht="18.75" customHeight="1" x14ac:dyDescent="0.25">
      <c r="A91" s="1" t="s">
        <v>118</v>
      </c>
      <c r="B91" s="1" t="s">
        <v>399</v>
      </c>
      <c r="C91" s="1"/>
    </row>
    <row r="92" spans="1:3" ht="18.75" customHeight="1" x14ac:dyDescent="0.25">
      <c r="A92" s="1" t="s">
        <v>119</v>
      </c>
      <c r="B92" s="1" t="s">
        <v>400</v>
      </c>
      <c r="C92" s="1"/>
    </row>
    <row r="93" spans="1:3" ht="18.75" customHeight="1" x14ac:dyDescent="0.25">
      <c r="A93" s="1" t="s">
        <v>120</v>
      </c>
      <c r="B93" s="1" t="s">
        <v>394</v>
      </c>
      <c r="C93" s="1"/>
    </row>
    <row r="94" spans="1:3" ht="18.75" customHeight="1" x14ac:dyDescent="0.25">
      <c r="A94" s="1" t="s">
        <v>121</v>
      </c>
      <c r="B94" s="1" t="s">
        <v>395</v>
      </c>
      <c r="C94" s="1"/>
    </row>
    <row r="95" spans="1:3" ht="18.75" customHeight="1" x14ac:dyDescent="0.25">
      <c r="A95" s="1" t="s">
        <v>122</v>
      </c>
      <c r="B95" s="1" t="s">
        <v>396</v>
      </c>
      <c r="C95" s="1"/>
    </row>
    <row r="96" spans="1:3" ht="18.75" customHeight="1" x14ac:dyDescent="0.25">
      <c r="A96" s="1" t="s">
        <v>123</v>
      </c>
      <c r="B96" s="1" t="s">
        <v>397</v>
      </c>
      <c r="C96" s="1"/>
    </row>
    <row r="97" spans="1:3" ht="18.75" customHeight="1" x14ac:dyDescent="0.25">
      <c r="A97" s="1" t="s">
        <v>124</v>
      </c>
      <c r="B97" s="1" t="s">
        <v>398</v>
      </c>
      <c r="C97" s="1"/>
    </row>
    <row r="98" spans="1:3" ht="18.75" customHeight="1" x14ac:dyDescent="0.25">
      <c r="A98" s="1" t="s">
        <v>125</v>
      </c>
      <c r="B98" s="1" t="s">
        <v>399</v>
      </c>
      <c r="C98" s="1"/>
    </row>
    <row r="99" spans="1:3" ht="18.75" customHeight="1" x14ac:dyDescent="0.25">
      <c r="A99" s="1" t="s">
        <v>126</v>
      </c>
      <c r="B99" s="1" t="s">
        <v>400</v>
      </c>
      <c r="C99" s="1"/>
    </row>
    <row r="100" spans="1:3" ht="18.75" customHeight="1" x14ac:dyDescent="0.25">
      <c r="A100" s="1" t="s">
        <v>127</v>
      </c>
      <c r="B100" s="1" t="s">
        <v>394</v>
      </c>
      <c r="C100" s="1"/>
    </row>
    <row r="101" spans="1:3" ht="18.75" customHeight="1" x14ac:dyDescent="0.25">
      <c r="A101" s="1" t="s">
        <v>128</v>
      </c>
      <c r="B101" s="1" t="s">
        <v>395</v>
      </c>
      <c r="C101" s="1"/>
    </row>
    <row r="102" spans="1:3" ht="18.75" customHeight="1" x14ac:dyDescent="0.25">
      <c r="A102" s="1" t="s">
        <v>129</v>
      </c>
      <c r="B102" s="1" t="s">
        <v>396</v>
      </c>
      <c r="C102" s="1"/>
    </row>
    <row r="103" spans="1:3" ht="18.75" customHeight="1" x14ac:dyDescent="0.25">
      <c r="A103" s="1" t="s">
        <v>130</v>
      </c>
      <c r="B103" s="1" t="s">
        <v>397</v>
      </c>
      <c r="C103" s="1"/>
    </row>
    <row r="104" spans="1:3" ht="18.75" customHeight="1" x14ac:dyDescent="0.25">
      <c r="A104" s="1" t="s">
        <v>131</v>
      </c>
      <c r="B104" s="1" t="s">
        <v>398</v>
      </c>
      <c r="C104" s="1"/>
    </row>
    <row r="105" spans="1:3" ht="18.75" customHeight="1" x14ac:dyDescent="0.25">
      <c r="A105" s="1" t="s">
        <v>132</v>
      </c>
      <c r="B105" s="1" t="s">
        <v>399</v>
      </c>
      <c r="C105" s="1"/>
    </row>
    <row r="106" spans="1:3" ht="18.75" customHeight="1" x14ac:dyDescent="0.25">
      <c r="A106" s="1" t="s">
        <v>133</v>
      </c>
      <c r="B106" s="1" t="s">
        <v>400</v>
      </c>
      <c r="C106" s="1"/>
    </row>
    <row r="107" spans="1:3" ht="18.75" customHeight="1" x14ac:dyDescent="0.25">
      <c r="A107" s="1" t="s">
        <v>134</v>
      </c>
      <c r="B107" s="1" t="s">
        <v>394</v>
      </c>
      <c r="C107" s="1"/>
    </row>
    <row r="108" spans="1:3" ht="18.75" customHeight="1" x14ac:dyDescent="0.25">
      <c r="A108" s="1" t="s">
        <v>135</v>
      </c>
      <c r="B108" s="1" t="s">
        <v>395</v>
      </c>
      <c r="C108" s="1"/>
    </row>
    <row r="109" spans="1:3" ht="18.75" customHeight="1" x14ac:dyDescent="0.25">
      <c r="A109" s="1" t="s">
        <v>136</v>
      </c>
      <c r="B109" s="1" t="s">
        <v>396</v>
      </c>
      <c r="C109" s="1"/>
    </row>
    <row r="110" spans="1:3" ht="18.75" customHeight="1" x14ac:dyDescent="0.25">
      <c r="A110" s="1" t="s">
        <v>137</v>
      </c>
      <c r="B110" s="1" t="s">
        <v>397</v>
      </c>
      <c r="C110" s="1"/>
    </row>
    <row r="111" spans="1:3" ht="18.75" customHeight="1" x14ac:dyDescent="0.25">
      <c r="A111" s="1" t="s">
        <v>138</v>
      </c>
      <c r="B111" s="1" t="s">
        <v>398</v>
      </c>
      <c r="C111" s="1"/>
    </row>
    <row r="112" spans="1:3" ht="18.75" customHeight="1" x14ac:dyDescent="0.25">
      <c r="A112" s="1" t="s">
        <v>139</v>
      </c>
      <c r="B112" s="1" t="s">
        <v>399</v>
      </c>
      <c r="C112" s="1"/>
    </row>
    <row r="113" spans="1:3" ht="18.75" customHeight="1" x14ac:dyDescent="0.25">
      <c r="A113" s="1" t="s">
        <v>140</v>
      </c>
      <c r="B113" s="1" t="s">
        <v>400</v>
      </c>
      <c r="C113" s="1"/>
    </row>
    <row r="114" spans="1:3" ht="18.75" customHeight="1" x14ac:dyDescent="0.25">
      <c r="A114" s="1" t="s">
        <v>141</v>
      </c>
      <c r="B114" s="1" t="s">
        <v>394</v>
      </c>
      <c r="C114" s="1"/>
    </row>
    <row r="115" spans="1:3" ht="18.75" customHeight="1" x14ac:dyDescent="0.25">
      <c r="A115" s="1" t="s">
        <v>142</v>
      </c>
      <c r="B115" s="1" t="s">
        <v>395</v>
      </c>
      <c r="C115" s="1"/>
    </row>
    <row r="116" spans="1:3" ht="18.75" customHeight="1" x14ac:dyDescent="0.25">
      <c r="A116" s="1" t="s">
        <v>143</v>
      </c>
      <c r="B116" s="1" t="s">
        <v>396</v>
      </c>
      <c r="C116" s="1"/>
    </row>
    <row r="117" spans="1:3" ht="18.75" customHeight="1" x14ac:dyDescent="0.25">
      <c r="A117" s="1" t="s">
        <v>144</v>
      </c>
      <c r="B117" s="1" t="s">
        <v>397</v>
      </c>
      <c r="C117" s="1"/>
    </row>
    <row r="118" spans="1:3" ht="18.75" customHeight="1" x14ac:dyDescent="0.25">
      <c r="A118" s="1" t="s">
        <v>145</v>
      </c>
      <c r="B118" s="1" t="s">
        <v>398</v>
      </c>
      <c r="C118" s="1"/>
    </row>
    <row r="119" spans="1:3" ht="18.75" customHeight="1" x14ac:dyDescent="0.25">
      <c r="A119" s="1" t="s">
        <v>146</v>
      </c>
      <c r="B119" s="1" t="s">
        <v>399</v>
      </c>
      <c r="C119" s="1"/>
    </row>
    <row r="120" spans="1:3" ht="18.75" customHeight="1" x14ac:dyDescent="0.25">
      <c r="A120" s="1" t="s">
        <v>147</v>
      </c>
      <c r="B120" s="1" t="s">
        <v>400</v>
      </c>
      <c r="C120" s="1"/>
    </row>
    <row r="121" spans="1:3" ht="18.75" customHeight="1" x14ac:dyDescent="0.25">
      <c r="A121" s="1" t="s">
        <v>148</v>
      </c>
      <c r="B121" s="1" t="s">
        <v>394</v>
      </c>
      <c r="C121" s="1"/>
    </row>
    <row r="122" spans="1:3" ht="18.75" customHeight="1" x14ac:dyDescent="0.25">
      <c r="A122" s="1" t="s">
        <v>149</v>
      </c>
      <c r="B122" s="1" t="s">
        <v>395</v>
      </c>
      <c r="C122" s="1"/>
    </row>
    <row r="123" spans="1:3" ht="18.75" customHeight="1" x14ac:dyDescent="0.25">
      <c r="A123" s="1" t="s">
        <v>150</v>
      </c>
      <c r="B123" s="1" t="s">
        <v>396</v>
      </c>
      <c r="C123" s="1"/>
    </row>
    <row r="124" spans="1:3" ht="18.75" customHeight="1" x14ac:dyDescent="0.25">
      <c r="A124" s="1" t="s">
        <v>151</v>
      </c>
      <c r="B124" s="1" t="s">
        <v>397</v>
      </c>
      <c r="C124" s="1"/>
    </row>
    <row r="125" spans="1:3" ht="18.75" customHeight="1" x14ac:dyDescent="0.25">
      <c r="A125" s="1" t="s">
        <v>152</v>
      </c>
      <c r="B125" s="1" t="s">
        <v>398</v>
      </c>
      <c r="C125" s="1"/>
    </row>
    <row r="126" spans="1:3" ht="18.75" customHeight="1" x14ac:dyDescent="0.25">
      <c r="A126" s="1" t="s">
        <v>153</v>
      </c>
      <c r="B126" s="1" t="s">
        <v>399</v>
      </c>
      <c r="C126" s="1"/>
    </row>
    <row r="127" spans="1:3" ht="18.75" customHeight="1" x14ac:dyDescent="0.25">
      <c r="A127" s="1" t="s">
        <v>154</v>
      </c>
      <c r="B127" s="1" t="s">
        <v>400</v>
      </c>
      <c r="C127" s="1"/>
    </row>
    <row r="128" spans="1:3" ht="18.75" customHeight="1" x14ac:dyDescent="0.25">
      <c r="A128" s="1" t="s">
        <v>155</v>
      </c>
      <c r="B128" s="1" t="s">
        <v>394</v>
      </c>
      <c r="C128" s="1"/>
    </row>
    <row r="129" spans="1:3" ht="18.75" customHeight="1" x14ac:dyDescent="0.25">
      <c r="A129" s="1" t="s">
        <v>156</v>
      </c>
      <c r="B129" s="1" t="s">
        <v>395</v>
      </c>
      <c r="C129" s="1"/>
    </row>
    <row r="130" spans="1:3" ht="18.75" customHeight="1" x14ac:dyDescent="0.25">
      <c r="A130" s="1" t="s">
        <v>157</v>
      </c>
      <c r="B130" s="1" t="s">
        <v>396</v>
      </c>
      <c r="C130" s="1"/>
    </row>
    <row r="131" spans="1:3" ht="18.75" customHeight="1" x14ac:dyDescent="0.25">
      <c r="A131" s="1" t="s">
        <v>158</v>
      </c>
      <c r="B131" s="1" t="s">
        <v>397</v>
      </c>
      <c r="C131" s="1"/>
    </row>
    <row r="132" spans="1:3" ht="18.75" customHeight="1" x14ac:dyDescent="0.25">
      <c r="A132" s="1" t="s">
        <v>159</v>
      </c>
      <c r="B132" s="1" t="s">
        <v>398</v>
      </c>
      <c r="C132" s="1"/>
    </row>
    <row r="133" spans="1:3" ht="18.75" customHeight="1" x14ac:dyDescent="0.25">
      <c r="A133" s="1" t="s">
        <v>160</v>
      </c>
      <c r="B133" s="1" t="s">
        <v>399</v>
      </c>
      <c r="C133" s="1"/>
    </row>
    <row r="134" spans="1:3" ht="18.75" customHeight="1" x14ac:dyDescent="0.25">
      <c r="A134" s="1" t="s">
        <v>161</v>
      </c>
      <c r="B134" s="1" t="s">
        <v>400</v>
      </c>
      <c r="C134" s="1"/>
    </row>
    <row r="135" spans="1:3" ht="18.75" customHeight="1" x14ac:dyDescent="0.25">
      <c r="A135" s="1" t="s">
        <v>162</v>
      </c>
      <c r="B135" s="1" t="s">
        <v>394</v>
      </c>
      <c r="C135" s="1"/>
    </row>
    <row r="136" spans="1:3" ht="18.75" customHeight="1" x14ac:dyDescent="0.25">
      <c r="A136" s="1" t="s">
        <v>163</v>
      </c>
      <c r="B136" s="1" t="s">
        <v>395</v>
      </c>
      <c r="C136" s="1"/>
    </row>
    <row r="137" spans="1:3" ht="18.75" customHeight="1" x14ac:dyDescent="0.25">
      <c r="A137" s="1" t="s">
        <v>164</v>
      </c>
      <c r="B137" s="1" t="s">
        <v>396</v>
      </c>
      <c r="C137" s="1"/>
    </row>
    <row r="138" spans="1:3" ht="18.75" customHeight="1" x14ac:dyDescent="0.25">
      <c r="A138" s="1" t="s">
        <v>165</v>
      </c>
      <c r="B138" s="1" t="s">
        <v>397</v>
      </c>
      <c r="C138" s="1"/>
    </row>
    <row r="139" spans="1:3" ht="18.75" customHeight="1" x14ac:dyDescent="0.25">
      <c r="A139" s="1" t="s">
        <v>166</v>
      </c>
      <c r="B139" s="1" t="s">
        <v>398</v>
      </c>
      <c r="C139" s="1"/>
    </row>
    <row r="140" spans="1:3" ht="18.75" customHeight="1" x14ac:dyDescent="0.25">
      <c r="A140" s="1" t="s">
        <v>167</v>
      </c>
      <c r="B140" s="1" t="s">
        <v>399</v>
      </c>
      <c r="C140" s="1"/>
    </row>
    <row r="141" spans="1:3" ht="18.75" customHeight="1" x14ac:dyDescent="0.25">
      <c r="A141" s="1" t="s">
        <v>168</v>
      </c>
      <c r="B141" s="1" t="s">
        <v>400</v>
      </c>
      <c r="C141" s="1"/>
    </row>
    <row r="142" spans="1:3" ht="18.75" customHeight="1" x14ac:dyDescent="0.25">
      <c r="A142" s="1" t="s">
        <v>169</v>
      </c>
      <c r="B142" s="1" t="s">
        <v>394</v>
      </c>
      <c r="C142" s="1"/>
    </row>
    <row r="143" spans="1:3" ht="18.75" customHeight="1" x14ac:dyDescent="0.25">
      <c r="A143" s="1" t="s">
        <v>170</v>
      </c>
      <c r="B143" s="1" t="s">
        <v>395</v>
      </c>
      <c r="C143" s="1"/>
    </row>
    <row r="144" spans="1:3" ht="18.75" customHeight="1" x14ac:dyDescent="0.25">
      <c r="A144" s="1" t="s">
        <v>171</v>
      </c>
      <c r="B144" s="1" t="s">
        <v>396</v>
      </c>
      <c r="C144" s="1"/>
    </row>
    <row r="145" spans="1:3" ht="18.75" customHeight="1" x14ac:dyDescent="0.25">
      <c r="A145" s="1" t="s">
        <v>172</v>
      </c>
      <c r="B145" s="1" t="s">
        <v>397</v>
      </c>
      <c r="C145" s="1"/>
    </row>
    <row r="146" spans="1:3" ht="18.75" customHeight="1" x14ac:dyDescent="0.25">
      <c r="A146" s="1" t="s">
        <v>173</v>
      </c>
      <c r="B146" s="1" t="s">
        <v>398</v>
      </c>
      <c r="C146" s="1"/>
    </row>
    <row r="147" spans="1:3" ht="18.75" customHeight="1" x14ac:dyDescent="0.25">
      <c r="A147" s="1" t="s">
        <v>174</v>
      </c>
      <c r="B147" s="1" t="s">
        <v>399</v>
      </c>
      <c r="C147" s="1"/>
    </row>
    <row r="148" spans="1:3" ht="18.75" customHeight="1" x14ac:dyDescent="0.25">
      <c r="A148" s="1" t="s">
        <v>175</v>
      </c>
      <c r="B148" s="1" t="s">
        <v>400</v>
      </c>
      <c r="C148" s="1"/>
    </row>
    <row r="149" spans="1:3" ht="18.75" customHeight="1" x14ac:dyDescent="0.25">
      <c r="A149" s="1" t="s">
        <v>176</v>
      </c>
      <c r="B149" s="1" t="s">
        <v>394</v>
      </c>
      <c r="C149" s="1"/>
    </row>
    <row r="150" spans="1:3" ht="18.75" customHeight="1" x14ac:dyDescent="0.25">
      <c r="A150" s="1" t="s">
        <v>177</v>
      </c>
      <c r="B150" s="1" t="s">
        <v>395</v>
      </c>
      <c r="C150" s="1"/>
    </row>
    <row r="151" spans="1:3" ht="18.75" customHeight="1" x14ac:dyDescent="0.25">
      <c r="A151" s="1" t="s">
        <v>178</v>
      </c>
      <c r="B151" s="1" t="s">
        <v>396</v>
      </c>
      <c r="C151" s="1"/>
    </row>
    <row r="152" spans="1:3" ht="18.75" customHeight="1" x14ac:dyDescent="0.25">
      <c r="A152" s="1" t="s">
        <v>179</v>
      </c>
      <c r="B152" s="1" t="s">
        <v>397</v>
      </c>
      <c r="C152" s="1"/>
    </row>
    <row r="153" spans="1:3" ht="18.75" customHeight="1" x14ac:dyDescent="0.25">
      <c r="A153" s="1" t="s">
        <v>180</v>
      </c>
      <c r="B153" s="1" t="s">
        <v>398</v>
      </c>
      <c r="C153" s="1"/>
    </row>
    <row r="154" spans="1:3" ht="18.75" customHeight="1" x14ac:dyDescent="0.25">
      <c r="A154" s="1" t="s">
        <v>181</v>
      </c>
      <c r="B154" s="1" t="s">
        <v>399</v>
      </c>
      <c r="C154" s="1"/>
    </row>
    <row r="155" spans="1:3" ht="18.75" customHeight="1" x14ac:dyDescent="0.25">
      <c r="A155" s="1" t="s">
        <v>182</v>
      </c>
      <c r="B155" s="1" t="s">
        <v>400</v>
      </c>
      <c r="C155" s="1"/>
    </row>
    <row r="156" spans="1:3" ht="18.75" customHeight="1" x14ac:dyDescent="0.25">
      <c r="A156" s="1" t="s">
        <v>183</v>
      </c>
      <c r="B156" s="1" t="s">
        <v>394</v>
      </c>
      <c r="C156" s="1"/>
    </row>
    <row r="157" spans="1:3" ht="18.75" customHeight="1" x14ac:dyDescent="0.25">
      <c r="A157" s="1" t="s">
        <v>184</v>
      </c>
      <c r="B157" s="1" t="s">
        <v>395</v>
      </c>
      <c r="C157" s="1"/>
    </row>
    <row r="158" spans="1:3" ht="18.75" customHeight="1" x14ac:dyDescent="0.25">
      <c r="A158" s="1" t="s">
        <v>185</v>
      </c>
      <c r="B158" s="1" t="s">
        <v>396</v>
      </c>
      <c r="C158" s="1"/>
    </row>
    <row r="159" spans="1:3" ht="18.75" customHeight="1" x14ac:dyDescent="0.25">
      <c r="A159" s="1" t="s">
        <v>186</v>
      </c>
      <c r="B159" s="1" t="s">
        <v>397</v>
      </c>
      <c r="C159" s="1"/>
    </row>
    <row r="160" spans="1:3" ht="18.75" customHeight="1" x14ac:dyDescent="0.25">
      <c r="A160" s="1" t="s">
        <v>187</v>
      </c>
      <c r="B160" s="1" t="s">
        <v>398</v>
      </c>
      <c r="C160" s="1"/>
    </row>
    <row r="161" spans="1:3" ht="18.75" customHeight="1" x14ac:dyDescent="0.25">
      <c r="A161" s="1" t="s">
        <v>188</v>
      </c>
      <c r="B161" s="1" t="s">
        <v>399</v>
      </c>
      <c r="C161" s="1"/>
    </row>
    <row r="162" spans="1:3" ht="18.75" customHeight="1" x14ac:dyDescent="0.25">
      <c r="A162" s="1" t="s">
        <v>189</v>
      </c>
      <c r="B162" s="1" t="s">
        <v>400</v>
      </c>
      <c r="C162" s="1"/>
    </row>
    <row r="163" spans="1:3" ht="18.75" customHeight="1" x14ac:dyDescent="0.25">
      <c r="A163" s="1" t="s">
        <v>190</v>
      </c>
      <c r="B163" s="1" t="s">
        <v>394</v>
      </c>
      <c r="C163" s="1"/>
    </row>
    <row r="164" spans="1:3" ht="18.75" customHeight="1" x14ac:dyDescent="0.25">
      <c r="A164" s="1" t="s">
        <v>191</v>
      </c>
      <c r="B164" s="1" t="s">
        <v>395</v>
      </c>
      <c r="C164" s="1"/>
    </row>
    <row r="165" spans="1:3" ht="18.75" customHeight="1" x14ac:dyDescent="0.25">
      <c r="A165" s="1" t="s">
        <v>192</v>
      </c>
      <c r="B165" s="1" t="s">
        <v>396</v>
      </c>
      <c r="C165" s="1"/>
    </row>
    <row r="166" spans="1:3" ht="18.75" customHeight="1" x14ac:dyDescent="0.25">
      <c r="A166" s="1" t="s">
        <v>193</v>
      </c>
      <c r="B166" s="1" t="s">
        <v>397</v>
      </c>
      <c r="C166" s="1"/>
    </row>
    <row r="167" spans="1:3" ht="18.75" customHeight="1" x14ac:dyDescent="0.25">
      <c r="A167" s="1" t="s">
        <v>194</v>
      </c>
      <c r="B167" s="1" t="s">
        <v>398</v>
      </c>
      <c r="C167" s="1"/>
    </row>
    <row r="168" spans="1:3" ht="18.75" customHeight="1" x14ac:dyDescent="0.25">
      <c r="A168" s="1" t="s">
        <v>195</v>
      </c>
      <c r="B168" s="1" t="s">
        <v>399</v>
      </c>
      <c r="C168" s="1"/>
    </row>
    <row r="169" spans="1:3" ht="18.75" customHeight="1" x14ac:dyDescent="0.25">
      <c r="A169" s="1" t="s">
        <v>196</v>
      </c>
      <c r="B169" s="1" t="s">
        <v>400</v>
      </c>
      <c r="C169" s="1"/>
    </row>
    <row r="170" spans="1:3" ht="18.75" customHeight="1" x14ac:dyDescent="0.25">
      <c r="A170" s="1" t="s">
        <v>197</v>
      </c>
      <c r="B170" s="1" t="s">
        <v>394</v>
      </c>
      <c r="C170" s="1"/>
    </row>
    <row r="171" spans="1:3" ht="18.75" customHeight="1" x14ac:dyDescent="0.25">
      <c r="A171" s="1" t="s">
        <v>198</v>
      </c>
      <c r="B171" s="1" t="s">
        <v>395</v>
      </c>
      <c r="C171" s="1"/>
    </row>
    <row r="172" spans="1:3" ht="18.75" customHeight="1" x14ac:dyDescent="0.25">
      <c r="A172" s="1" t="s">
        <v>199</v>
      </c>
      <c r="B172" s="1" t="s">
        <v>396</v>
      </c>
      <c r="C172" s="1"/>
    </row>
    <row r="173" spans="1:3" ht="18.75" customHeight="1" x14ac:dyDescent="0.25">
      <c r="A173" s="1" t="s">
        <v>200</v>
      </c>
      <c r="B173" s="1" t="s">
        <v>397</v>
      </c>
      <c r="C173" s="1"/>
    </row>
    <row r="174" spans="1:3" ht="18.75" customHeight="1" x14ac:dyDescent="0.25">
      <c r="A174" s="1" t="s">
        <v>201</v>
      </c>
      <c r="B174" s="1" t="s">
        <v>398</v>
      </c>
      <c r="C174" s="1"/>
    </row>
    <row r="175" spans="1:3" ht="18.75" customHeight="1" x14ac:dyDescent="0.25">
      <c r="A175" s="1" t="s">
        <v>202</v>
      </c>
      <c r="B175" s="1" t="s">
        <v>399</v>
      </c>
      <c r="C175" s="1"/>
    </row>
    <row r="176" spans="1:3" ht="18.75" customHeight="1" x14ac:dyDescent="0.25">
      <c r="A176" s="1" t="s">
        <v>203</v>
      </c>
      <c r="B176" s="1" t="s">
        <v>400</v>
      </c>
      <c r="C176" s="1"/>
    </row>
    <row r="177" spans="1:3" ht="18.75" customHeight="1" x14ac:dyDescent="0.25">
      <c r="A177" s="1" t="s">
        <v>204</v>
      </c>
      <c r="B177" s="1" t="s">
        <v>394</v>
      </c>
      <c r="C177" s="1"/>
    </row>
    <row r="178" spans="1:3" ht="18.75" customHeight="1" x14ac:dyDescent="0.25">
      <c r="A178" s="1" t="s">
        <v>205</v>
      </c>
      <c r="B178" s="1" t="s">
        <v>395</v>
      </c>
      <c r="C178" s="1"/>
    </row>
    <row r="179" spans="1:3" ht="18.75" customHeight="1" x14ac:dyDescent="0.25">
      <c r="A179" s="1" t="s">
        <v>206</v>
      </c>
      <c r="B179" s="1" t="s">
        <v>396</v>
      </c>
      <c r="C179" s="1"/>
    </row>
    <row r="180" spans="1:3" ht="18.75" customHeight="1" x14ac:dyDescent="0.25">
      <c r="A180" s="1" t="s">
        <v>207</v>
      </c>
      <c r="B180" s="1" t="s">
        <v>397</v>
      </c>
      <c r="C180" s="1"/>
    </row>
    <row r="181" spans="1:3" ht="18.75" customHeight="1" x14ac:dyDescent="0.25">
      <c r="A181" s="1" t="s">
        <v>208</v>
      </c>
      <c r="B181" s="1" t="s">
        <v>398</v>
      </c>
      <c r="C181" s="1"/>
    </row>
    <row r="182" spans="1:3" ht="18.75" customHeight="1" x14ac:dyDescent="0.25">
      <c r="A182" s="1" t="s">
        <v>209</v>
      </c>
      <c r="B182" s="1" t="s">
        <v>399</v>
      </c>
      <c r="C182" s="1"/>
    </row>
    <row r="183" spans="1:3" ht="18.75" customHeight="1" x14ac:dyDescent="0.25">
      <c r="A183" s="1" t="s">
        <v>210</v>
      </c>
      <c r="B183" s="1" t="s">
        <v>400</v>
      </c>
      <c r="C183" s="1"/>
    </row>
    <row r="184" spans="1:3" ht="18.75" customHeight="1" x14ac:dyDescent="0.25">
      <c r="A184" s="1" t="s">
        <v>211</v>
      </c>
      <c r="B184" s="1" t="s">
        <v>394</v>
      </c>
      <c r="C184" s="1"/>
    </row>
    <row r="185" spans="1:3" ht="18.75" customHeight="1" x14ac:dyDescent="0.25">
      <c r="A185" s="1" t="s">
        <v>212</v>
      </c>
      <c r="B185" s="1" t="s">
        <v>395</v>
      </c>
      <c r="C185" s="1"/>
    </row>
    <row r="186" spans="1:3" ht="18.75" customHeight="1" x14ac:dyDescent="0.25">
      <c r="A186" s="1" t="s">
        <v>213</v>
      </c>
      <c r="B186" s="1" t="s">
        <v>396</v>
      </c>
      <c r="C186" s="1"/>
    </row>
    <row r="187" spans="1:3" ht="18.75" customHeight="1" x14ac:dyDescent="0.25">
      <c r="A187" s="1" t="s">
        <v>214</v>
      </c>
      <c r="B187" s="1" t="s">
        <v>397</v>
      </c>
      <c r="C187" s="1"/>
    </row>
    <row r="188" spans="1:3" ht="18.75" customHeight="1" x14ac:dyDescent="0.25">
      <c r="A188" s="1" t="s">
        <v>215</v>
      </c>
      <c r="B188" s="1" t="s">
        <v>398</v>
      </c>
      <c r="C188" s="1"/>
    </row>
    <row r="189" spans="1:3" ht="18.75" customHeight="1" x14ac:dyDescent="0.25">
      <c r="A189" s="1" t="s">
        <v>216</v>
      </c>
      <c r="B189" s="1" t="s">
        <v>399</v>
      </c>
      <c r="C189" s="1"/>
    </row>
    <row r="190" spans="1:3" ht="18.75" customHeight="1" x14ac:dyDescent="0.25">
      <c r="A190" s="1" t="s">
        <v>217</v>
      </c>
      <c r="B190" s="1" t="s">
        <v>400</v>
      </c>
      <c r="C190" s="1"/>
    </row>
    <row r="191" spans="1:3" ht="18.75" customHeight="1" x14ac:dyDescent="0.25">
      <c r="A191" s="1" t="s">
        <v>218</v>
      </c>
      <c r="B191" s="1" t="s">
        <v>394</v>
      </c>
      <c r="C191" s="1"/>
    </row>
    <row r="192" spans="1:3" ht="18.75" customHeight="1" x14ac:dyDescent="0.25">
      <c r="A192" s="1" t="s">
        <v>219</v>
      </c>
      <c r="B192" s="1" t="s">
        <v>395</v>
      </c>
      <c r="C192" s="1"/>
    </row>
    <row r="193" spans="1:3" ht="18.75" customHeight="1" x14ac:dyDescent="0.25">
      <c r="A193" s="1" t="s">
        <v>220</v>
      </c>
      <c r="B193" s="1" t="s">
        <v>396</v>
      </c>
      <c r="C193" s="1"/>
    </row>
    <row r="194" spans="1:3" ht="18.75" customHeight="1" x14ac:dyDescent="0.25">
      <c r="A194" s="1" t="s">
        <v>221</v>
      </c>
      <c r="B194" s="1" t="s">
        <v>397</v>
      </c>
      <c r="C194" s="1"/>
    </row>
    <row r="195" spans="1:3" ht="18.75" customHeight="1" x14ac:dyDescent="0.25">
      <c r="A195" s="1" t="s">
        <v>222</v>
      </c>
      <c r="B195" s="1" t="s">
        <v>398</v>
      </c>
      <c r="C195" s="1"/>
    </row>
    <row r="196" spans="1:3" ht="18.75" customHeight="1" x14ac:dyDescent="0.25">
      <c r="A196" s="1" t="s">
        <v>223</v>
      </c>
      <c r="B196" s="1" t="s">
        <v>399</v>
      </c>
      <c r="C196" s="1"/>
    </row>
    <row r="197" spans="1:3" ht="18.75" customHeight="1" x14ac:dyDescent="0.25">
      <c r="A197" s="1" t="s">
        <v>224</v>
      </c>
      <c r="B197" s="1" t="s">
        <v>400</v>
      </c>
      <c r="C197" s="1"/>
    </row>
    <row r="198" spans="1:3" ht="18.75" customHeight="1" x14ac:dyDescent="0.25">
      <c r="A198" s="1" t="s">
        <v>225</v>
      </c>
      <c r="B198" s="1" t="s">
        <v>394</v>
      </c>
      <c r="C198" s="1"/>
    </row>
    <row r="199" spans="1:3" ht="18.75" customHeight="1" x14ac:dyDescent="0.25">
      <c r="A199" s="1" t="s">
        <v>226</v>
      </c>
      <c r="B199" s="1" t="s">
        <v>395</v>
      </c>
      <c r="C199" s="1"/>
    </row>
    <row r="200" spans="1:3" ht="18.75" customHeight="1" x14ac:dyDescent="0.25">
      <c r="A200" s="1" t="s">
        <v>227</v>
      </c>
      <c r="B200" s="1" t="s">
        <v>396</v>
      </c>
      <c r="C200" s="1"/>
    </row>
    <row r="201" spans="1:3" ht="18.75" customHeight="1" x14ac:dyDescent="0.25">
      <c r="A201" s="1" t="s">
        <v>228</v>
      </c>
      <c r="B201" s="1" t="s">
        <v>397</v>
      </c>
      <c r="C201" s="1"/>
    </row>
    <row r="202" spans="1:3" ht="18.75" customHeight="1" x14ac:dyDescent="0.25">
      <c r="A202" s="1" t="s">
        <v>229</v>
      </c>
      <c r="B202" s="1" t="s">
        <v>398</v>
      </c>
      <c r="C202" s="1"/>
    </row>
    <row r="203" spans="1:3" ht="18.75" customHeight="1" x14ac:dyDescent="0.25">
      <c r="A203" s="1" t="s">
        <v>230</v>
      </c>
      <c r="B203" s="1" t="s">
        <v>399</v>
      </c>
      <c r="C203" s="1"/>
    </row>
    <row r="204" spans="1:3" ht="18.75" customHeight="1" x14ac:dyDescent="0.25">
      <c r="A204" s="1" t="s">
        <v>231</v>
      </c>
      <c r="B204" s="1" t="s">
        <v>400</v>
      </c>
      <c r="C204" s="1"/>
    </row>
    <row r="205" spans="1:3" ht="18.75" customHeight="1" x14ac:dyDescent="0.25">
      <c r="A205" s="1" t="s">
        <v>232</v>
      </c>
      <c r="B205" s="1" t="s">
        <v>394</v>
      </c>
      <c r="C205" s="1"/>
    </row>
    <row r="206" spans="1:3" ht="18.75" customHeight="1" x14ac:dyDescent="0.25">
      <c r="A206" s="1" t="s">
        <v>233</v>
      </c>
      <c r="B206" s="1" t="s">
        <v>395</v>
      </c>
      <c r="C206" s="1"/>
    </row>
    <row r="207" spans="1:3" ht="18.75" customHeight="1" x14ac:dyDescent="0.25">
      <c r="A207" s="1" t="s">
        <v>234</v>
      </c>
      <c r="B207" s="1" t="s">
        <v>396</v>
      </c>
      <c r="C207" s="1"/>
    </row>
    <row r="208" spans="1:3" ht="18.75" customHeight="1" x14ac:dyDescent="0.25">
      <c r="A208" s="1" t="s">
        <v>235</v>
      </c>
      <c r="B208" s="1" t="s">
        <v>397</v>
      </c>
      <c r="C208" s="1"/>
    </row>
    <row r="209" spans="1:3" ht="18.75" customHeight="1" x14ac:dyDescent="0.25">
      <c r="A209" s="1" t="s">
        <v>236</v>
      </c>
      <c r="B209" s="1" t="s">
        <v>398</v>
      </c>
      <c r="C209" s="1"/>
    </row>
    <row r="210" spans="1:3" ht="18.75" customHeight="1" x14ac:dyDescent="0.25">
      <c r="A210" s="1" t="s">
        <v>237</v>
      </c>
      <c r="B210" s="1" t="s">
        <v>399</v>
      </c>
      <c r="C210" s="1"/>
    </row>
    <row r="211" spans="1:3" ht="18.75" customHeight="1" x14ac:dyDescent="0.25">
      <c r="A211" s="1" t="s">
        <v>238</v>
      </c>
      <c r="B211" s="1" t="s">
        <v>400</v>
      </c>
      <c r="C211" s="1"/>
    </row>
    <row r="212" spans="1:3" ht="18.75" customHeight="1" x14ac:dyDescent="0.25">
      <c r="A212" s="1" t="s">
        <v>239</v>
      </c>
      <c r="B212" s="1" t="s">
        <v>394</v>
      </c>
      <c r="C212" s="1"/>
    </row>
    <row r="213" spans="1:3" ht="18.75" customHeight="1" x14ac:dyDescent="0.25">
      <c r="A213" s="1" t="s">
        <v>240</v>
      </c>
      <c r="B213" s="1" t="s">
        <v>395</v>
      </c>
      <c r="C213" s="1"/>
    </row>
    <row r="214" spans="1:3" ht="18.75" customHeight="1" x14ac:dyDescent="0.25">
      <c r="A214" s="1" t="s">
        <v>241</v>
      </c>
      <c r="B214" s="1" t="s">
        <v>396</v>
      </c>
      <c r="C214" s="1"/>
    </row>
    <row r="215" spans="1:3" ht="18.75" customHeight="1" x14ac:dyDescent="0.25">
      <c r="A215" s="1" t="s">
        <v>242</v>
      </c>
      <c r="B215" s="1" t="s">
        <v>397</v>
      </c>
      <c r="C215" s="1"/>
    </row>
    <row r="216" spans="1:3" ht="18.75" customHeight="1" x14ac:dyDescent="0.25">
      <c r="A216" s="1" t="s">
        <v>243</v>
      </c>
      <c r="B216" s="1" t="s">
        <v>398</v>
      </c>
      <c r="C216" s="1"/>
    </row>
    <row r="217" spans="1:3" ht="18.75" customHeight="1" x14ac:dyDescent="0.25">
      <c r="A217" s="1" t="s">
        <v>244</v>
      </c>
      <c r="B217" s="1" t="s">
        <v>399</v>
      </c>
      <c r="C217" s="1"/>
    </row>
    <row r="218" spans="1:3" ht="18.75" customHeight="1" x14ac:dyDescent="0.25">
      <c r="A218" s="1" t="s">
        <v>245</v>
      </c>
      <c r="B218" s="1" t="s">
        <v>400</v>
      </c>
      <c r="C218" s="1"/>
    </row>
    <row r="219" spans="1:3" ht="18.75" customHeight="1" x14ac:dyDescent="0.25">
      <c r="A219" s="1" t="s">
        <v>246</v>
      </c>
      <c r="B219" s="1" t="s">
        <v>394</v>
      </c>
      <c r="C219" s="1"/>
    </row>
    <row r="220" spans="1:3" ht="18.75" customHeight="1" x14ac:dyDescent="0.25">
      <c r="A220" s="1" t="s">
        <v>247</v>
      </c>
      <c r="B220" s="1" t="s">
        <v>395</v>
      </c>
      <c r="C220" s="1"/>
    </row>
    <row r="221" spans="1:3" ht="18.75" customHeight="1" x14ac:dyDescent="0.25">
      <c r="A221" s="1" t="s">
        <v>248</v>
      </c>
      <c r="B221" s="1" t="s">
        <v>396</v>
      </c>
      <c r="C221" s="1"/>
    </row>
    <row r="222" spans="1:3" ht="18.75" customHeight="1" x14ac:dyDescent="0.25">
      <c r="A222" s="1" t="s">
        <v>249</v>
      </c>
      <c r="B222" s="1" t="s">
        <v>397</v>
      </c>
      <c r="C222" s="1"/>
    </row>
    <row r="223" spans="1:3" ht="18.75" customHeight="1" x14ac:dyDescent="0.25">
      <c r="A223" s="1" t="s">
        <v>250</v>
      </c>
      <c r="B223" s="1" t="s">
        <v>398</v>
      </c>
      <c r="C223" s="1"/>
    </row>
    <row r="224" spans="1:3" ht="18.75" customHeight="1" x14ac:dyDescent="0.25">
      <c r="A224" s="1" t="s">
        <v>251</v>
      </c>
      <c r="B224" s="1" t="s">
        <v>399</v>
      </c>
      <c r="C224" s="1"/>
    </row>
    <row r="225" spans="1:3" ht="18.75" customHeight="1" x14ac:dyDescent="0.25">
      <c r="A225" s="1" t="s">
        <v>252</v>
      </c>
      <c r="B225" s="1" t="s">
        <v>400</v>
      </c>
      <c r="C225" s="1"/>
    </row>
    <row r="226" spans="1:3" ht="18.75" customHeight="1" x14ac:dyDescent="0.25">
      <c r="A226" s="1" t="s">
        <v>253</v>
      </c>
      <c r="B226" s="1" t="s">
        <v>394</v>
      </c>
      <c r="C226" s="1"/>
    </row>
    <row r="227" spans="1:3" ht="18.75" customHeight="1" x14ac:dyDescent="0.25">
      <c r="A227" s="1" t="s">
        <v>254</v>
      </c>
      <c r="B227" s="1" t="s">
        <v>395</v>
      </c>
      <c r="C227" s="1"/>
    </row>
    <row r="228" spans="1:3" ht="18.75" customHeight="1" x14ac:dyDescent="0.25">
      <c r="A228" s="1" t="s">
        <v>255</v>
      </c>
      <c r="B228" s="1" t="s">
        <v>396</v>
      </c>
      <c r="C228" s="1"/>
    </row>
    <row r="229" spans="1:3" ht="18.75" customHeight="1" x14ac:dyDescent="0.25">
      <c r="A229" s="1" t="s">
        <v>256</v>
      </c>
      <c r="B229" s="1" t="s">
        <v>397</v>
      </c>
      <c r="C229" s="1"/>
    </row>
    <row r="230" spans="1:3" ht="18.75" customHeight="1" x14ac:dyDescent="0.25">
      <c r="A230" s="1" t="s">
        <v>257</v>
      </c>
      <c r="B230" s="1" t="s">
        <v>398</v>
      </c>
      <c r="C230" s="1"/>
    </row>
    <row r="231" spans="1:3" ht="18.75" customHeight="1" x14ac:dyDescent="0.25">
      <c r="A231" s="1" t="s">
        <v>258</v>
      </c>
      <c r="B231" s="1" t="s">
        <v>399</v>
      </c>
      <c r="C231" s="1"/>
    </row>
    <row r="232" spans="1:3" ht="18.75" customHeight="1" x14ac:dyDescent="0.25">
      <c r="A232" s="1" t="s">
        <v>259</v>
      </c>
      <c r="B232" s="1" t="s">
        <v>400</v>
      </c>
      <c r="C232" s="1"/>
    </row>
    <row r="233" spans="1:3" ht="18.75" customHeight="1" x14ac:dyDescent="0.25">
      <c r="A233" s="1" t="s">
        <v>260</v>
      </c>
      <c r="B233" s="1" t="s">
        <v>394</v>
      </c>
      <c r="C233" s="1"/>
    </row>
    <row r="234" spans="1:3" ht="18.75" customHeight="1" x14ac:dyDescent="0.25">
      <c r="A234" s="1" t="s">
        <v>261</v>
      </c>
      <c r="B234" s="1" t="s">
        <v>395</v>
      </c>
      <c r="C234" s="1"/>
    </row>
    <row r="235" spans="1:3" ht="18.75" customHeight="1" x14ac:dyDescent="0.25">
      <c r="A235" s="1" t="s">
        <v>262</v>
      </c>
      <c r="B235" s="1" t="s">
        <v>396</v>
      </c>
      <c r="C235" s="1"/>
    </row>
    <row r="236" spans="1:3" ht="18.75" customHeight="1" x14ac:dyDescent="0.25">
      <c r="A236" s="1" t="s">
        <v>263</v>
      </c>
      <c r="B236" s="1" t="s">
        <v>397</v>
      </c>
      <c r="C236" s="1"/>
    </row>
    <row r="237" spans="1:3" ht="18.75" customHeight="1" x14ac:dyDescent="0.25">
      <c r="A237" s="1" t="s">
        <v>264</v>
      </c>
      <c r="B237" s="1" t="s">
        <v>398</v>
      </c>
      <c r="C237" s="1"/>
    </row>
    <row r="238" spans="1:3" ht="18.75" customHeight="1" x14ac:dyDescent="0.25">
      <c r="A238" s="1" t="s">
        <v>265</v>
      </c>
      <c r="B238" s="1" t="s">
        <v>399</v>
      </c>
      <c r="C238" s="1"/>
    </row>
    <row r="239" spans="1:3" ht="18.75" customHeight="1" x14ac:dyDescent="0.25">
      <c r="A239" s="1" t="s">
        <v>266</v>
      </c>
      <c r="B239" s="1" t="s">
        <v>400</v>
      </c>
      <c r="C239" s="1"/>
    </row>
    <row r="240" spans="1:3" ht="18.75" customHeight="1" x14ac:dyDescent="0.25">
      <c r="A240" s="1" t="s">
        <v>267</v>
      </c>
      <c r="B240" s="1" t="s">
        <v>394</v>
      </c>
      <c r="C240" s="1"/>
    </row>
    <row r="241" spans="1:3" ht="18.75" customHeight="1" x14ac:dyDescent="0.25">
      <c r="A241" s="1" t="s">
        <v>268</v>
      </c>
      <c r="B241" s="1" t="s">
        <v>395</v>
      </c>
      <c r="C241" s="1"/>
    </row>
    <row r="242" spans="1:3" ht="18.75" customHeight="1" x14ac:dyDescent="0.25">
      <c r="A242" s="1" t="s">
        <v>269</v>
      </c>
      <c r="B242" s="1" t="s">
        <v>396</v>
      </c>
      <c r="C242" s="1"/>
    </row>
    <row r="243" spans="1:3" ht="18.75" customHeight="1" x14ac:dyDescent="0.25">
      <c r="A243" s="1" t="s">
        <v>270</v>
      </c>
      <c r="B243" s="1" t="s">
        <v>397</v>
      </c>
      <c r="C243" s="1"/>
    </row>
    <row r="244" spans="1:3" ht="18.75" customHeight="1" x14ac:dyDescent="0.25">
      <c r="A244" s="1" t="s">
        <v>271</v>
      </c>
      <c r="B244" s="1" t="s">
        <v>398</v>
      </c>
      <c r="C244" s="1"/>
    </row>
    <row r="245" spans="1:3" ht="18.75" customHeight="1" x14ac:dyDescent="0.25">
      <c r="A245" s="1" t="s">
        <v>272</v>
      </c>
      <c r="B245" s="1" t="s">
        <v>399</v>
      </c>
      <c r="C245" s="1"/>
    </row>
    <row r="246" spans="1:3" ht="18.75" customHeight="1" x14ac:dyDescent="0.25">
      <c r="A246" s="1" t="s">
        <v>273</v>
      </c>
      <c r="B246" s="1" t="s">
        <v>400</v>
      </c>
      <c r="C246" s="1"/>
    </row>
    <row r="247" spans="1:3" ht="18.75" customHeight="1" x14ac:dyDescent="0.25">
      <c r="A247" s="1" t="s">
        <v>274</v>
      </c>
      <c r="B247" s="1" t="s">
        <v>394</v>
      </c>
      <c r="C247" s="1"/>
    </row>
    <row r="248" spans="1:3" ht="18.75" customHeight="1" x14ac:dyDescent="0.25">
      <c r="A248" s="1" t="s">
        <v>275</v>
      </c>
      <c r="B248" s="1" t="s">
        <v>395</v>
      </c>
      <c r="C248" s="1"/>
    </row>
    <row r="249" spans="1:3" ht="18.75" customHeight="1" x14ac:dyDescent="0.25">
      <c r="A249" s="1" t="s">
        <v>276</v>
      </c>
      <c r="B249" s="1" t="s">
        <v>396</v>
      </c>
      <c r="C249" s="1"/>
    </row>
    <row r="250" spans="1:3" ht="18.75" customHeight="1" x14ac:dyDescent="0.25">
      <c r="A250" s="1" t="s">
        <v>277</v>
      </c>
      <c r="B250" s="1" t="s">
        <v>397</v>
      </c>
      <c r="C250" s="1"/>
    </row>
    <row r="251" spans="1:3" ht="18.75" customHeight="1" x14ac:dyDescent="0.25">
      <c r="A251" s="1" t="s">
        <v>278</v>
      </c>
      <c r="B251" s="1" t="s">
        <v>398</v>
      </c>
      <c r="C251" s="1"/>
    </row>
    <row r="252" spans="1:3" ht="18.75" customHeight="1" x14ac:dyDescent="0.25">
      <c r="A252" s="1" t="s">
        <v>279</v>
      </c>
      <c r="B252" s="1" t="s">
        <v>399</v>
      </c>
      <c r="C252" s="1"/>
    </row>
    <row r="253" spans="1:3" ht="18.75" customHeight="1" x14ac:dyDescent="0.25">
      <c r="A253" s="1" t="s">
        <v>280</v>
      </c>
      <c r="B253" s="1" t="s">
        <v>400</v>
      </c>
      <c r="C253" s="1"/>
    </row>
    <row r="254" spans="1:3" ht="18.75" customHeight="1" x14ac:dyDescent="0.25">
      <c r="A254" s="1" t="s">
        <v>281</v>
      </c>
      <c r="B254" s="1" t="s">
        <v>394</v>
      </c>
      <c r="C254" s="1"/>
    </row>
    <row r="255" spans="1:3" ht="18.75" customHeight="1" x14ac:dyDescent="0.25">
      <c r="A255" s="1" t="s">
        <v>282</v>
      </c>
      <c r="B255" s="1" t="s">
        <v>395</v>
      </c>
      <c r="C255" s="1"/>
    </row>
    <row r="256" spans="1:3" ht="18.75" customHeight="1" x14ac:dyDescent="0.25">
      <c r="A256" s="1" t="s">
        <v>283</v>
      </c>
      <c r="B256" s="1" t="s">
        <v>396</v>
      </c>
      <c r="C256" s="1"/>
    </row>
    <row r="257" spans="1:3" ht="18.75" customHeight="1" x14ac:dyDescent="0.25">
      <c r="A257" s="1" t="s">
        <v>284</v>
      </c>
      <c r="B257" s="1" t="s">
        <v>397</v>
      </c>
      <c r="C257" s="1"/>
    </row>
    <row r="258" spans="1:3" ht="18.75" customHeight="1" x14ac:dyDescent="0.25">
      <c r="A258" s="1" t="s">
        <v>285</v>
      </c>
      <c r="B258" s="1" t="s">
        <v>398</v>
      </c>
      <c r="C258" s="1"/>
    </row>
    <row r="259" spans="1:3" ht="18.75" customHeight="1" x14ac:dyDescent="0.25">
      <c r="A259" s="1" t="s">
        <v>286</v>
      </c>
      <c r="B259" s="1" t="s">
        <v>399</v>
      </c>
      <c r="C259" s="1"/>
    </row>
    <row r="260" spans="1:3" ht="18.75" customHeight="1" x14ac:dyDescent="0.25">
      <c r="A260" s="1" t="s">
        <v>287</v>
      </c>
      <c r="B260" s="1" t="s">
        <v>400</v>
      </c>
      <c r="C260" s="1"/>
    </row>
    <row r="261" spans="1:3" ht="18.75" customHeight="1" x14ac:dyDescent="0.25">
      <c r="A261" s="1" t="s">
        <v>288</v>
      </c>
      <c r="B261" s="1" t="s">
        <v>394</v>
      </c>
      <c r="C261" s="1"/>
    </row>
    <row r="262" spans="1:3" ht="18.75" customHeight="1" x14ac:dyDescent="0.25">
      <c r="A262" s="1" t="s">
        <v>289</v>
      </c>
      <c r="B262" s="1" t="s">
        <v>395</v>
      </c>
      <c r="C262" s="1"/>
    </row>
    <row r="263" spans="1:3" ht="18.75" customHeight="1" x14ac:dyDescent="0.25">
      <c r="A263" s="1" t="s">
        <v>290</v>
      </c>
      <c r="B263" s="1" t="s">
        <v>396</v>
      </c>
      <c r="C263" s="1"/>
    </row>
    <row r="264" spans="1:3" ht="18.75" customHeight="1" x14ac:dyDescent="0.25">
      <c r="A264" s="1" t="s">
        <v>291</v>
      </c>
      <c r="B264" s="1" t="s">
        <v>397</v>
      </c>
      <c r="C264" s="1"/>
    </row>
    <row r="265" spans="1:3" ht="18.75" customHeight="1" x14ac:dyDescent="0.25">
      <c r="A265" s="1" t="s">
        <v>292</v>
      </c>
      <c r="B265" s="1" t="s">
        <v>398</v>
      </c>
      <c r="C265" s="1"/>
    </row>
    <row r="266" spans="1:3" ht="18.75" customHeight="1" x14ac:dyDescent="0.25">
      <c r="A266" s="1" t="s">
        <v>293</v>
      </c>
      <c r="B266" s="1" t="s">
        <v>399</v>
      </c>
      <c r="C266" s="1"/>
    </row>
    <row r="267" spans="1:3" ht="18.75" customHeight="1" x14ac:dyDescent="0.25">
      <c r="A267" s="1" t="s">
        <v>294</v>
      </c>
      <c r="B267" s="1" t="s">
        <v>400</v>
      </c>
      <c r="C267" s="1"/>
    </row>
    <row r="268" spans="1:3" ht="18.75" customHeight="1" x14ac:dyDescent="0.25">
      <c r="A268" s="1" t="s">
        <v>295</v>
      </c>
      <c r="B268" s="1" t="s">
        <v>394</v>
      </c>
      <c r="C268" s="1"/>
    </row>
    <row r="269" spans="1:3" ht="18.75" customHeight="1" x14ac:dyDescent="0.25">
      <c r="A269" s="1" t="s">
        <v>296</v>
      </c>
      <c r="B269" s="1" t="s">
        <v>395</v>
      </c>
      <c r="C269" s="1"/>
    </row>
    <row r="270" spans="1:3" ht="18.75" customHeight="1" x14ac:dyDescent="0.25">
      <c r="A270" s="1" t="s">
        <v>297</v>
      </c>
      <c r="B270" s="1" t="s">
        <v>396</v>
      </c>
      <c r="C270" s="1"/>
    </row>
    <row r="271" spans="1:3" ht="18.75" customHeight="1" x14ac:dyDescent="0.25">
      <c r="A271" s="1" t="s">
        <v>298</v>
      </c>
      <c r="B271" s="1" t="s">
        <v>397</v>
      </c>
      <c r="C271" s="1"/>
    </row>
    <row r="272" spans="1:3" ht="18.75" customHeight="1" x14ac:dyDescent="0.25">
      <c r="A272" s="1" t="s">
        <v>299</v>
      </c>
      <c r="B272" s="1" t="s">
        <v>398</v>
      </c>
      <c r="C272" s="1"/>
    </row>
    <row r="273" spans="1:3" ht="18.75" customHeight="1" x14ac:dyDescent="0.25">
      <c r="A273" s="1" t="s">
        <v>300</v>
      </c>
      <c r="B273" s="1" t="s">
        <v>399</v>
      </c>
      <c r="C273" s="1"/>
    </row>
    <row r="274" spans="1:3" ht="18.75" customHeight="1" x14ac:dyDescent="0.25">
      <c r="A274" s="1" t="s">
        <v>301</v>
      </c>
      <c r="B274" s="1" t="s">
        <v>400</v>
      </c>
      <c r="C274" s="1"/>
    </row>
    <row r="275" spans="1:3" ht="18.75" customHeight="1" x14ac:dyDescent="0.25">
      <c r="A275" s="1" t="s">
        <v>302</v>
      </c>
      <c r="B275" s="1" t="s">
        <v>394</v>
      </c>
      <c r="C275" s="1"/>
    </row>
    <row r="276" spans="1:3" ht="18.75" customHeight="1" x14ac:dyDescent="0.25">
      <c r="A276" s="1" t="s">
        <v>303</v>
      </c>
      <c r="B276" s="1" t="s">
        <v>395</v>
      </c>
      <c r="C276" s="1"/>
    </row>
    <row r="277" spans="1:3" ht="18.75" customHeight="1" x14ac:dyDescent="0.25">
      <c r="A277" s="1" t="s">
        <v>304</v>
      </c>
      <c r="B277" s="1" t="s">
        <v>396</v>
      </c>
      <c r="C277" s="1"/>
    </row>
    <row r="278" spans="1:3" ht="18.75" customHeight="1" x14ac:dyDescent="0.25">
      <c r="A278" s="1" t="s">
        <v>305</v>
      </c>
      <c r="B278" s="1" t="s">
        <v>397</v>
      </c>
      <c r="C278" s="1"/>
    </row>
    <row r="279" spans="1:3" ht="18.75" customHeight="1" x14ac:dyDescent="0.25">
      <c r="A279" s="1" t="s">
        <v>306</v>
      </c>
      <c r="B279" s="1" t="s">
        <v>398</v>
      </c>
      <c r="C279" s="1"/>
    </row>
    <row r="280" spans="1:3" ht="18.75" customHeight="1" x14ac:dyDescent="0.25">
      <c r="A280" s="1" t="s">
        <v>307</v>
      </c>
      <c r="B280" s="1" t="s">
        <v>399</v>
      </c>
      <c r="C280" s="1"/>
    </row>
    <row r="281" spans="1:3" ht="18.75" customHeight="1" x14ac:dyDescent="0.25">
      <c r="A281" s="1" t="s">
        <v>308</v>
      </c>
      <c r="B281" s="1" t="s">
        <v>400</v>
      </c>
      <c r="C281" s="1"/>
    </row>
    <row r="282" spans="1:3" ht="18.75" customHeight="1" x14ac:dyDescent="0.25">
      <c r="A282" s="1" t="s">
        <v>309</v>
      </c>
      <c r="B282" s="1" t="s">
        <v>394</v>
      </c>
      <c r="C282" s="1"/>
    </row>
    <row r="283" spans="1:3" ht="18.75" customHeight="1" x14ac:dyDescent="0.25">
      <c r="A283" s="1" t="s">
        <v>310</v>
      </c>
      <c r="B283" s="1" t="s">
        <v>395</v>
      </c>
      <c r="C283" s="1"/>
    </row>
    <row r="284" spans="1:3" ht="18.75" customHeight="1" x14ac:dyDescent="0.25">
      <c r="A284" s="1" t="s">
        <v>311</v>
      </c>
      <c r="B284" s="1" t="s">
        <v>396</v>
      </c>
      <c r="C284" s="1"/>
    </row>
    <row r="285" spans="1:3" ht="18.75" customHeight="1" x14ac:dyDescent="0.25">
      <c r="A285" s="1" t="s">
        <v>312</v>
      </c>
      <c r="B285" s="1" t="s">
        <v>397</v>
      </c>
      <c r="C285" s="1"/>
    </row>
    <row r="286" spans="1:3" ht="18.75" customHeight="1" x14ac:dyDescent="0.25">
      <c r="A286" s="1" t="s">
        <v>313</v>
      </c>
      <c r="B286" s="1" t="s">
        <v>398</v>
      </c>
      <c r="C286" s="1"/>
    </row>
    <row r="287" spans="1:3" ht="18.75" customHeight="1" x14ac:dyDescent="0.25">
      <c r="A287" s="1" t="s">
        <v>314</v>
      </c>
      <c r="B287" s="1" t="s">
        <v>399</v>
      </c>
      <c r="C287" s="1"/>
    </row>
    <row r="288" spans="1:3" ht="18.75" customHeight="1" x14ac:dyDescent="0.25">
      <c r="A288" s="1" t="s">
        <v>315</v>
      </c>
      <c r="B288" s="1" t="s">
        <v>400</v>
      </c>
      <c r="C288" s="1"/>
    </row>
    <row r="289" spans="1:3" ht="18.75" customHeight="1" x14ac:dyDescent="0.25">
      <c r="A289" s="1" t="s">
        <v>316</v>
      </c>
      <c r="B289" s="1" t="s">
        <v>394</v>
      </c>
      <c r="C289" s="1"/>
    </row>
    <row r="290" spans="1:3" ht="18.75" customHeight="1" x14ac:dyDescent="0.25">
      <c r="A290" s="1" t="s">
        <v>317</v>
      </c>
      <c r="B290" s="1" t="s">
        <v>395</v>
      </c>
      <c r="C290" s="1"/>
    </row>
    <row r="291" spans="1:3" ht="18.75" customHeight="1" x14ac:dyDescent="0.25">
      <c r="A291" s="1" t="s">
        <v>318</v>
      </c>
      <c r="B291" s="1" t="s">
        <v>396</v>
      </c>
      <c r="C291" s="1"/>
    </row>
    <row r="292" spans="1:3" ht="18.75" customHeight="1" x14ac:dyDescent="0.25">
      <c r="A292" s="1" t="s">
        <v>319</v>
      </c>
      <c r="B292" s="1" t="s">
        <v>397</v>
      </c>
      <c r="C292" s="1"/>
    </row>
    <row r="293" spans="1:3" ht="18.75" customHeight="1" x14ac:dyDescent="0.25">
      <c r="A293" s="1" t="s">
        <v>320</v>
      </c>
      <c r="B293" s="1" t="s">
        <v>398</v>
      </c>
      <c r="C293" s="1"/>
    </row>
    <row r="294" spans="1:3" ht="18.75" customHeight="1" x14ac:dyDescent="0.25">
      <c r="A294" s="1" t="s">
        <v>321</v>
      </c>
      <c r="B294" s="1" t="s">
        <v>399</v>
      </c>
      <c r="C294" s="1"/>
    </row>
    <row r="295" spans="1:3" ht="18.75" customHeight="1" x14ac:dyDescent="0.25">
      <c r="A295" s="1" t="s">
        <v>322</v>
      </c>
      <c r="B295" s="1" t="s">
        <v>400</v>
      </c>
      <c r="C295" s="1"/>
    </row>
    <row r="296" spans="1:3" ht="18.75" customHeight="1" x14ac:dyDescent="0.25">
      <c r="A296" s="1" t="s">
        <v>323</v>
      </c>
      <c r="B296" s="1" t="s">
        <v>394</v>
      </c>
      <c r="C296" s="1"/>
    </row>
    <row r="297" spans="1:3" ht="18.75" customHeight="1" x14ac:dyDescent="0.25">
      <c r="A297" s="1" t="s">
        <v>324</v>
      </c>
      <c r="B297" s="1" t="s">
        <v>395</v>
      </c>
      <c r="C297" s="1"/>
    </row>
    <row r="298" spans="1:3" ht="18.75" customHeight="1" x14ac:dyDescent="0.25">
      <c r="A298" s="1" t="s">
        <v>325</v>
      </c>
      <c r="B298" s="1" t="s">
        <v>396</v>
      </c>
      <c r="C298" s="1"/>
    </row>
    <row r="299" spans="1:3" ht="18.75" customHeight="1" x14ac:dyDescent="0.25">
      <c r="A299" s="1" t="s">
        <v>326</v>
      </c>
      <c r="B299" s="1" t="s">
        <v>397</v>
      </c>
      <c r="C299" s="1"/>
    </row>
    <row r="300" spans="1:3" ht="18.75" customHeight="1" x14ac:dyDescent="0.25">
      <c r="A300" s="1" t="s">
        <v>327</v>
      </c>
      <c r="B300" s="1" t="s">
        <v>398</v>
      </c>
      <c r="C300" s="1"/>
    </row>
    <row r="301" spans="1:3" ht="18.75" customHeight="1" x14ac:dyDescent="0.25">
      <c r="A301" s="1" t="s">
        <v>328</v>
      </c>
      <c r="B301" s="1" t="s">
        <v>399</v>
      </c>
      <c r="C301" s="1"/>
    </row>
    <row r="302" spans="1:3" ht="18.75" customHeight="1" x14ac:dyDescent="0.25">
      <c r="A302" s="1" t="s">
        <v>329</v>
      </c>
      <c r="B302" s="1" t="s">
        <v>400</v>
      </c>
      <c r="C302" s="1"/>
    </row>
    <row r="303" spans="1:3" ht="18.75" customHeight="1" x14ac:dyDescent="0.25">
      <c r="A303" s="1" t="s">
        <v>330</v>
      </c>
      <c r="B303" s="1" t="s">
        <v>394</v>
      </c>
      <c r="C303" s="1"/>
    </row>
    <row r="304" spans="1:3" ht="18.75" customHeight="1" x14ac:dyDescent="0.25">
      <c r="A304" s="1" t="s">
        <v>331</v>
      </c>
      <c r="B304" s="1" t="s">
        <v>395</v>
      </c>
      <c r="C304" s="1"/>
    </row>
    <row r="305" spans="1:3" ht="18.75" customHeight="1" x14ac:dyDescent="0.25">
      <c r="A305" s="1" t="s">
        <v>332</v>
      </c>
      <c r="B305" s="1" t="s">
        <v>396</v>
      </c>
      <c r="C305" s="1"/>
    </row>
    <row r="306" spans="1:3" ht="18.75" customHeight="1" x14ac:dyDescent="0.25">
      <c r="A306" s="1" t="s">
        <v>333</v>
      </c>
      <c r="B306" s="1" t="s">
        <v>397</v>
      </c>
      <c r="C306" s="1"/>
    </row>
    <row r="307" spans="1:3" ht="18.75" customHeight="1" x14ac:dyDescent="0.25">
      <c r="A307" s="1" t="s">
        <v>334</v>
      </c>
      <c r="B307" s="1" t="s">
        <v>398</v>
      </c>
      <c r="C307" s="1"/>
    </row>
    <row r="308" spans="1:3" ht="18.75" customHeight="1" x14ac:dyDescent="0.25">
      <c r="A308" s="1" t="s">
        <v>335</v>
      </c>
      <c r="B308" s="1" t="s">
        <v>399</v>
      </c>
      <c r="C308" s="1"/>
    </row>
    <row r="309" spans="1:3" ht="18.75" customHeight="1" x14ac:dyDescent="0.25">
      <c r="A309" s="1" t="s">
        <v>336</v>
      </c>
      <c r="B309" s="1" t="s">
        <v>400</v>
      </c>
      <c r="C309" s="1"/>
    </row>
    <row r="310" spans="1:3" ht="18.75" customHeight="1" x14ac:dyDescent="0.25">
      <c r="A310" s="1" t="s">
        <v>337</v>
      </c>
      <c r="B310" s="1" t="s">
        <v>394</v>
      </c>
      <c r="C310" s="1"/>
    </row>
    <row r="311" spans="1:3" ht="18.75" customHeight="1" x14ac:dyDescent="0.25">
      <c r="A311" s="1" t="s">
        <v>338</v>
      </c>
      <c r="B311" s="1" t="s">
        <v>395</v>
      </c>
      <c r="C311" s="1"/>
    </row>
    <row r="312" spans="1:3" ht="18.75" customHeight="1" x14ac:dyDescent="0.25">
      <c r="A312" s="1" t="s">
        <v>339</v>
      </c>
      <c r="B312" s="1" t="s">
        <v>396</v>
      </c>
      <c r="C312" s="1"/>
    </row>
    <row r="313" spans="1:3" ht="18.75" customHeight="1" x14ac:dyDescent="0.25">
      <c r="A313" s="1" t="s">
        <v>340</v>
      </c>
      <c r="B313" s="1" t="s">
        <v>397</v>
      </c>
      <c r="C313" s="1"/>
    </row>
    <row r="314" spans="1:3" ht="18.75" customHeight="1" x14ac:dyDescent="0.25">
      <c r="A314" s="1" t="s">
        <v>341</v>
      </c>
      <c r="B314" s="1" t="s">
        <v>398</v>
      </c>
      <c r="C314" s="1"/>
    </row>
    <row r="315" spans="1:3" ht="18.75" customHeight="1" x14ac:dyDescent="0.25">
      <c r="A315" s="1" t="s">
        <v>342</v>
      </c>
      <c r="B315" s="1" t="s">
        <v>399</v>
      </c>
      <c r="C315" s="1"/>
    </row>
    <row r="316" spans="1:3" ht="18.75" customHeight="1" x14ac:dyDescent="0.25">
      <c r="A316" s="1" t="s">
        <v>343</v>
      </c>
      <c r="B316" s="1" t="s">
        <v>400</v>
      </c>
      <c r="C316" s="1"/>
    </row>
    <row r="317" spans="1:3" ht="18.75" customHeight="1" x14ac:dyDescent="0.25">
      <c r="A317" s="1" t="s">
        <v>344</v>
      </c>
      <c r="B317" s="1" t="s">
        <v>394</v>
      </c>
      <c r="C317" s="1"/>
    </row>
    <row r="318" spans="1:3" ht="18.75" customHeight="1" x14ac:dyDescent="0.25">
      <c r="A318" s="1" t="s">
        <v>345</v>
      </c>
      <c r="B318" s="1" t="s">
        <v>395</v>
      </c>
      <c r="C318" s="1"/>
    </row>
    <row r="319" spans="1:3" ht="18.75" customHeight="1" x14ac:dyDescent="0.25">
      <c r="A319" s="1" t="s">
        <v>346</v>
      </c>
      <c r="B319" s="1" t="s">
        <v>396</v>
      </c>
      <c r="C319" s="1"/>
    </row>
    <row r="320" spans="1:3" ht="18.75" customHeight="1" x14ac:dyDescent="0.25">
      <c r="A320" s="1" t="s">
        <v>347</v>
      </c>
      <c r="B320" s="1" t="s">
        <v>397</v>
      </c>
      <c r="C320" s="1"/>
    </row>
    <row r="321" spans="1:3" ht="18.75" customHeight="1" x14ac:dyDescent="0.25">
      <c r="A321" s="1" t="s">
        <v>348</v>
      </c>
      <c r="B321" s="1" t="s">
        <v>398</v>
      </c>
      <c r="C321" s="1"/>
    </row>
    <row r="322" spans="1:3" ht="18.75" customHeight="1" x14ac:dyDescent="0.25">
      <c r="A322" s="1" t="s">
        <v>349</v>
      </c>
      <c r="B322" s="1" t="s">
        <v>399</v>
      </c>
      <c r="C322" s="1"/>
    </row>
    <row r="323" spans="1:3" ht="18.75" customHeight="1" x14ac:dyDescent="0.25">
      <c r="A323" s="1" t="s">
        <v>350</v>
      </c>
      <c r="B323" s="1" t="s">
        <v>400</v>
      </c>
      <c r="C323" s="1"/>
    </row>
    <row r="324" spans="1:3" ht="18.75" customHeight="1" x14ac:dyDescent="0.25">
      <c r="A324" s="1" t="s">
        <v>351</v>
      </c>
      <c r="B324" s="1" t="s">
        <v>394</v>
      </c>
      <c r="C324" s="1"/>
    </row>
    <row r="325" spans="1:3" ht="18.75" customHeight="1" x14ac:dyDescent="0.25">
      <c r="A325" s="1" t="s">
        <v>352</v>
      </c>
      <c r="B325" s="1" t="s">
        <v>395</v>
      </c>
      <c r="C325" s="1"/>
    </row>
    <row r="326" spans="1:3" ht="18.75" customHeight="1" x14ac:dyDescent="0.25">
      <c r="A326" s="1" t="s">
        <v>353</v>
      </c>
      <c r="B326" s="1" t="s">
        <v>396</v>
      </c>
      <c r="C326" s="1"/>
    </row>
    <row r="327" spans="1:3" ht="18.75" customHeight="1" x14ac:dyDescent="0.25">
      <c r="A327" s="1" t="s">
        <v>354</v>
      </c>
      <c r="B327" s="1" t="s">
        <v>397</v>
      </c>
      <c r="C327" s="1"/>
    </row>
    <row r="328" spans="1:3" ht="18.75" customHeight="1" x14ac:dyDescent="0.25">
      <c r="A328" s="1" t="s">
        <v>355</v>
      </c>
      <c r="B328" s="1" t="s">
        <v>398</v>
      </c>
      <c r="C328" s="1"/>
    </row>
    <row r="329" spans="1:3" ht="18.75" customHeight="1" x14ac:dyDescent="0.25">
      <c r="A329" s="1" t="s">
        <v>356</v>
      </c>
      <c r="B329" s="1" t="s">
        <v>399</v>
      </c>
      <c r="C329" s="1"/>
    </row>
    <row r="330" spans="1:3" ht="18.75" customHeight="1" x14ac:dyDescent="0.25">
      <c r="A330" s="1" t="s">
        <v>357</v>
      </c>
      <c r="B330" s="1" t="s">
        <v>400</v>
      </c>
      <c r="C330" s="1"/>
    </row>
    <row r="331" spans="1:3" ht="18.75" customHeight="1" x14ac:dyDescent="0.25">
      <c r="A331" s="1" t="s">
        <v>358</v>
      </c>
      <c r="B331" s="1" t="s">
        <v>394</v>
      </c>
      <c r="C331" s="1"/>
    </row>
    <row r="332" spans="1:3" ht="18.75" customHeight="1" x14ac:dyDescent="0.25">
      <c r="A332" s="1" t="s">
        <v>359</v>
      </c>
      <c r="B332" s="1" t="s">
        <v>395</v>
      </c>
      <c r="C332" s="1"/>
    </row>
    <row r="333" spans="1:3" ht="18.75" customHeight="1" x14ac:dyDescent="0.25">
      <c r="A333" s="1" t="s">
        <v>360</v>
      </c>
      <c r="B333" s="1" t="s">
        <v>396</v>
      </c>
      <c r="C333" s="1"/>
    </row>
    <row r="334" spans="1:3" ht="18.75" customHeight="1" x14ac:dyDescent="0.25">
      <c r="A334" s="1" t="s">
        <v>361</v>
      </c>
      <c r="B334" s="1" t="s">
        <v>397</v>
      </c>
      <c r="C334" s="1"/>
    </row>
    <row r="335" spans="1:3" ht="18.75" customHeight="1" x14ac:dyDescent="0.25">
      <c r="A335" s="1" t="s">
        <v>362</v>
      </c>
      <c r="B335" s="1" t="s">
        <v>398</v>
      </c>
      <c r="C335" s="1"/>
    </row>
    <row r="336" spans="1:3" ht="18.75" customHeight="1" x14ac:dyDescent="0.25">
      <c r="A336" s="1" t="s">
        <v>363</v>
      </c>
      <c r="B336" s="1" t="s">
        <v>399</v>
      </c>
      <c r="C336" s="1"/>
    </row>
    <row r="337" spans="1:3" ht="18.75" customHeight="1" x14ac:dyDescent="0.25">
      <c r="A337" s="1" t="s">
        <v>364</v>
      </c>
      <c r="B337" s="1" t="s">
        <v>400</v>
      </c>
      <c r="C337" s="1"/>
    </row>
    <row r="338" spans="1:3" ht="18.75" customHeight="1" x14ac:dyDescent="0.25">
      <c r="A338" s="1" t="s">
        <v>365</v>
      </c>
      <c r="B338" s="1" t="s">
        <v>394</v>
      </c>
      <c r="C338" s="1"/>
    </row>
    <row r="339" spans="1:3" ht="18.75" customHeight="1" x14ac:dyDescent="0.25">
      <c r="A339" s="1" t="s">
        <v>366</v>
      </c>
      <c r="B339" s="1" t="s">
        <v>395</v>
      </c>
      <c r="C339" s="1"/>
    </row>
    <row r="340" spans="1:3" ht="18.75" customHeight="1" x14ac:dyDescent="0.25">
      <c r="A340" s="1" t="s">
        <v>367</v>
      </c>
      <c r="B340" s="1" t="s">
        <v>396</v>
      </c>
      <c r="C340" s="1"/>
    </row>
    <row r="341" spans="1:3" ht="18.75" customHeight="1" x14ac:dyDescent="0.25">
      <c r="A341" s="1" t="s">
        <v>368</v>
      </c>
      <c r="B341" s="1" t="s">
        <v>397</v>
      </c>
      <c r="C341" s="1"/>
    </row>
    <row r="342" spans="1:3" ht="18.75" customHeight="1" x14ac:dyDescent="0.25">
      <c r="A342" s="1" t="s">
        <v>369</v>
      </c>
      <c r="B342" s="1" t="s">
        <v>398</v>
      </c>
      <c r="C342" s="1"/>
    </row>
    <row r="343" spans="1:3" ht="18.75" customHeight="1" x14ac:dyDescent="0.25">
      <c r="A343" s="1" t="s">
        <v>370</v>
      </c>
      <c r="B343" s="1" t="s">
        <v>399</v>
      </c>
      <c r="C343" s="1"/>
    </row>
    <row r="344" spans="1:3" ht="18.75" customHeight="1" x14ac:dyDescent="0.25">
      <c r="A344" s="1" t="s">
        <v>371</v>
      </c>
      <c r="B344" s="1" t="s">
        <v>400</v>
      </c>
      <c r="C344" s="1"/>
    </row>
    <row r="345" spans="1:3" ht="18.75" customHeight="1" x14ac:dyDescent="0.25">
      <c r="A345" s="1" t="s">
        <v>372</v>
      </c>
      <c r="B345" s="1" t="s">
        <v>394</v>
      </c>
      <c r="C345" s="1"/>
    </row>
    <row r="346" spans="1:3" ht="18.75" customHeight="1" x14ac:dyDescent="0.25">
      <c r="A346" s="1" t="s">
        <v>373</v>
      </c>
      <c r="B346" s="1" t="s">
        <v>395</v>
      </c>
      <c r="C346" s="1"/>
    </row>
    <row r="347" spans="1:3" ht="18.75" customHeight="1" x14ac:dyDescent="0.25">
      <c r="A347" s="1" t="s">
        <v>374</v>
      </c>
      <c r="B347" s="1" t="s">
        <v>396</v>
      </c>
      <c r="C347" s="1"/>
    </row>
    <row r="348" spans="1:3" ht="18.75" customHeight="1" x14ac:dyDescent="0.25">
      <c r="A348" s="1" t="s">
        <v>375</v>
      </c>
      <c r="B348" s="1" t="s">
        <v>397</v>
      </c>
      <c r="C348" s="1"/>
    </row>
    <row r="349" spans="1:3" ht="18.75" customHeight="1" x14ac:dyDescent="0.25">
      <c r="A349" s="1" t="s">
        <v>376</v>
      </c>
      <c r="B349" s="1" t="s">
        <v>398</v>
      </c>
      <c r="C349" s="1"/>
    </row>
    <row r="350" spans="1:3" ht="18.75" customHeight="1" x14ac:dyDescent="0.25">
      <c r="A350" s="1" t="s">
        <v>377</v>
      </c>
      <c r="B350" s="1" t="s">
        <v>399</v>
      </c>
      <c r="C350" s="1"/>
    </row>
    <row r="351" spans="1:3" ht="18.75" customHeight="1" x14ac:dyDescent="0.25">
      <c r="A351" s="1" t="s">
        <v>378</v>
      </c>
      <c r="B351" s="1" t="s">
        <v>400</v>
      </c>
      <c r="C351" s="1"/>
    </row>
    <row r="352" spans="1:3" ht="18.75" customHeight="1" x14ac:dyDescent="0.25">
      <c r="A352" s="1" t="s">
        <v>379</v>
      </c>
      <c r="B352" s="1" t="s">
        <v>394</v>
      </c>
      <c r="C352" s="1"/>
    </row>
    <row r="353" spans="1:3" ht="18.75" customHeight="1" x14ac:dyDescent="0.25">
      <c r="A353" s="1" t="s">
        <v>380</v>
      </c>
      <c r="B353" s="1" t="s">
        <v>395</v>
      </c>
      <c r="C353" s="1"/>
    </row>
    <row r="354" spans="1:3" ht="18.75" customHeight="1" x14ac:dyDescent="0.25">
      <c r="A354" s="1" t="s">
        <v>381</v>
      </c>
      <c r="B354" s="1" t="s">
        <v>396</v>
      </c>
      <c r="C354" s="1"/>
    </row>
    <row r="355" spans="1:3" ht="18.75" customHeight="1" x14ac:dyDescent="0.25">
      <c r="A355" s="1" t="s">
        <v>382</v>
      </c>
      <c r="B355" s="1" t="s">
        <v>397</v>
      </c>
      <c r="C355" s="1"/>
    </row>
    <row r="356" spans="1:3" ht="18.75" customHeight="1" x14ac:dyDescent="0.25">
      <c r="A356" s="1" t="s">
        <v>383</v>
      </c>
      <c r="B356" s="1" t="s">
        <v>398</v>
      </c>
      <c r="C356" s="1"/>
    </row>
    <row r="357" spans="1:3" ht="18.75" customHeight="1" x14ac:dyDescent="0.25">
      <c r="A357" s="1" t="s">
        <v>384</v>
      </c>
      <c r="B357" s="1" t="s">
        <v>399</v>
      </c>
      <c r="C357" s="1"/>
    </row>
    <row r="358" spans="1:3" ht="18.75" customHeight="1" x14ac:dyDescent="0.25">
      <c r="A358" s="1" t="s">
        <v>385</v>
      </c>
      <c r="B358" s="1" t="s">
        <v>400</v>
      </c>
      <c r="C358" s="1"/>
    </row>
    <row r="359" spans="1:3" ht="18.75" customHeight="1" x14ac:dyDescent="0.25">
      <c r="A359" s="1" t="s">
        <v>386</v>
      </c>
      <c r="B359" s="1" t="s">
        <v>394</v>
      </c>
      <c r="C359" s="1"/>
    </row>
    <row r="360" spans="1:3" ht="18.75" customHeight="1" x14ac:dyDescent="0.25">
      <c r="A360" s="1" t="s">
        <v>387</v>
      </c>
      <c r="B360" s="1" t="s">
        <v>395</v>
      </c>
      <c r="C360" s="1"/>
    </row>
    <row r="361" spans="1:3" ht="18.75" customHeight="1" x14ac:dyDescent="0.25">
      <c r="A361" s="1" t="s">
        <v>388</v>
      </c>
      <c r="B361" s="1" t="s">
        <v>396</v>
      </c>
      <c r="C361" s="1"/>
    </row>
    <row r="362" spans="1:3" ht="18.75" customHeight="1" x14ac:dyDescent="0.25">
      <c r="A362" s="1" t="s">
        <v>389</v>
      </c>
      <c r="B362" s="1" t="s">
        <v>397</v>
      </c>
      <c r="C362" s="1"/>
    </row>
    <row r="363" spans="1:3" ht="18.75" customHeight="1" x14ac:dyDescent="0.25">
      <c r="A363" s="1" t="s">
        <v>390</v>
      </c>
      <c r="B363" s="1" t="s">
        <v>398</v>
      </c>
      <c r="C363" s="1"/>
    </row>
    <row r="364" spans="1:3" ht="18.75" customHeight="1" x14ac:dyDescent="0.25">
      <c r="A364" s="1" t="s">
        <v>391</v>
      </c>
      <c r="B364" s="1" t="s">
        <v>399</v>
      </c>
      <c r="C364" s="1"/>
    </row>
    <row r="365" spans="1:3" ht="18.75" customHeight="1" x14ac:dyDescent="0.25">
      <c r="A365" s="1" t="s">
        <v>392</v>
      </c>
      <c r="B365" s="1" t="s">
        <v>400</v>
      </c>
      <c r="C365" s="1"/>
    </row>
    <row r="366" spans="1:3" ht="18.75" customHeight="1" x14ac:dyDescent="0.25">
      <c r="A366" s="1" t="s">
        <v>393</v>
      </c>
      <c r="B366" s="1" t="s">
        <v>394</v>
      </c>
      <c r="C366" s="1"/>
    </row>
    <row r="367" spans="1:3" ht="18.75" customHeight="1" x14ac:dyDescent="0.25"/>
    <row r="368" spans="1:3" ht="18.75" customHeight="1" x14ac:dyDescent="0.25"/>
  </sheetData>
  <pageMargins left="0.7" right="0.7" top="0.75" bottom="0.75" header="0.3" footer="0.3"/>
  <pageSetup orientation="portrait" horizontalDpi="300" verticalDpi="0" copies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60</vt:i4>
      </vt:variant>
    </vt:vector>
  </HeadingPairs>
  <TitlesOfParts>
    <vt:vector size="63" baseType="lpstr">
      <vt:lpstr>Reading</vt:lpstr>
      <vt:lpstr>Writing</vt:lpstr>
      <vt:lpstr>Workout</vt:lpstr>
      <vt:lpstr>Reading!_01Book</vt:lpstr>
      <vt:lpstr>Reading!_01Web</vt:lpstr>
      <vt:lpstr>Reading!_02Book</vt:lpstr>
      <vt:lpstr>Reading!_02Web</vt:lpstr>
      <vt:lpstr>Reading!_03Book</vt:lpstr>
      <vt:lpstr>Reading!_03Web</vt:lpstr>
      <vt:lpstr>Reading!_04Book</vt:lpstr>
      <vt:lpstr>Reading!_04Web</vt:lpstr>
      <vt:lpstr>Reading!_05Book</vt:lpstr>
      <vt:lpstr>Reading!_05Web</vt:lpstr>
      <vt:lpstr>Reading!_06Book</vt:lpstr>
      <vt:lpstr>Reading!_06Web</vt:lpstr>
      <vt:lpstr>Reading!_07Book</vt:lpstr>
      <vt:lpstr>Reading!_07Web</vt:lpstr>
      <vt:lpstr>Reading!_08Book</vt:lpstr>
      <vt:lpstr>Reading!_08Web</vt:lpstr>
      <vt:lpstr>Reading!_09Book</vt:lpstr>
      <vt:lpstr>Reading!_09Web</vt:lpstr>
      <vt:lpstr>Reading!_10Book</vt:lpstr>
      <vt:lpstr>Reading!_10Web</vt:lpstr>
      <vt:lpstr>Reading!_11Book</vt:lpstr>
      <vt:lpstr>Reading!_11Web</vt:lpstr>
      <vt:lpstr>Reading!_12Book</vt:lpstr>
      <vt:lpstr>Reading!_12Web</vt:lpstr>
      <vt:lpstr>W01Pers</vt:lpstr>
      <vt:lpstr>W01Pub</vt:lpstr>
      <vt:lpstr>W02Pers</vt:lpstr>
      <vt:lpstr>W02Pub</vt:lpstr>
      <vt:lpstr>W03Pers</vt:lpstr>
      <vt:lpstr>W03Pub</vt:lpstr>
      <vt:lpstr>W04Pers</vt:lpstr>
      <vt:lpstr>W04Pub</vt:lpstr>
      <vt:lpstr>W05Pers</vt:lpstr>
      <vt:lpstr>W05Pub</vt:lpstr>
      <vt:lpstr>W06Pers</vt:lpstr>
      <vt:lpstr>W06Pub</vt:lpstr>
      <vt:lpstr>W07Pers</vt:lpstr>
      <vt:lpstr>W07Pub</vt:lpstr>
      <vt:lpstr>W08Pers</vt:lpstr>
      <vt:lpstr>W08Pub</vt:lpstr>
      <vt:lpstr>W09Pers</vt:lpstr>
      <vt:lpstr>W09Pub</vt:lpstr>
      <vt:lpstr>W10Pers</vt:lpstr>
      <vt:lpstr>W10Pub</vt:lpstr>
      <vt:lpstr>W11Pers</vt:lpstr>
      <vt:lpstr>W11Pub</vt:lpstr>
      <vt:lpstr>W12Pers</vt:lpstr>
      <vt:lpstr>W12Pub</vt:lpstr>
      <vt:lpstr>Workout01</vt:lpstr>
      <vt:lpstr>Workout02</vt:lpstr>
      <vt:lpstr>Workout03</vt:lpstr>
      <vt:lpstr>Workout04</vt:lpstr>
      <vt:lpstr>Workout05</vt:lpstr>
      <vt:lpstr>Workout06</vt:lpstr>
      <vt:lpstr>Workout07</vt:lpstr>
      <vt:lpstr>Workout08</vt:lpstr>
      <vt:lpstr>Workout09</vt:lpstr>
      <vt:lpstr>Workout10</vt:lpstr>
      <vt:lpstr>Workout11</vt:lpstr>
      <vt:lpstr>Workout12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Routine Log Sample</dc:title>
  <dc:creator>Navid Shahbazi</dc:creator>
  <cp:keywords>Log</cp:keywords>
  <cp:lastModifiedBy>Navid</cp:lastModifiedBy>
  <dcterms:created xsi:type="dcterms:W3CDTF">2021-07-23T09:57:32Z</dcterms:created>
  <dcterms:modified xsi:type="dcterms:W3CDTF">2022-11-26T17:59:46Z</dcterms:modified>
</cp:coreProperties>
</file>